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1610" windowHeight="9690" activeTab="12"/>
  </bookViews>
  <sheets>
    <sheet name="приложение 1 " sheetId="34" r:id="rId1"/>
    <sheet name="приложение 2" sheetId="2" r:id="rId2"/>
    <sheet name="приложение 3 2015-2016" sheetId="5" state="hidden" r:id="rId3"/>
    <sheet name="приложение 3" sheetId="27" state="hidden" r:id="rId4"/>
    <sheet name="приложение 4" sheetId="29" state="hidden" r:id="rId5"/>
    <sheet name="5" sheetId="33" r:id="rId6"/>
    <sheet name="Приложение-4" sheetId="3" r:id="rId7"/>
    <sheet name="Приложение 8 2014-2016" sheetId="16" state="hidden" r:id="rId8"/>
    <sheet name="Приложение -5 " sheetId="32" r:id="rId9"/>
    <sheet name="Приложение 10" sheetId="15" state="hidden" r:id="rId10"/>
    <sheet name="Приложение-9" sheetId="22" r:id="rId11"/>
    <sheet name="приложение-10" sheetId="30" r:id="rId12"/>
    <sheet name="Приложение-7" sheetId="17" r:id="rId13"/>
    <sheet name="Приложение 12" sheetId="21" state="hidden" r:id="rId14"/>
    <sheet name="Лист1" sheetId="24" state="hidden" r:id="rId15"/>
    <sheet name="Приложение-6" sheetId="35" r:id="rId16"/>
    <sheet name="Приложение-8" sheetId="36" r:id="rId17"/>
    <sheet name="Лист2" sheetId="37" r:id="rId18"/>
  </sheets>
  <definedNames>
    <definedName name="_xlnm.Print_Area" localSheetId="0">'приложение 1 '!$A$1:$E$65</definedName>
    <definedName name="_xlnm.Print_Area" localSheetId="9">'Приложение 10'!$A$1:$F$91</definedName>
    <definedName name="_xlnm.Print_Area" localSheetId="13">'Приложение 12'!$A$1:$H$80</definedName>
    <definedName name="_xlnm.Print_Area" localSheetId="1">'приложение 2'!$A$1:$E$62</definedName>
    <definedName name="_xlnm.Print_Area" localSheetId="3">'приложение 3'!$A$1:$C$26</definedName>
    <definedName name="_xlnm.Print_Area" localSheetId="2">'приложение 3 2015-2016'!$A$1:$E$56</definedName>
    <definedName name="_xlnm.Print_Area" localSheetId="4">'приложение 4'!$A$1:$C$19</definedName>
    <definedName name="_xlnm.Print_Area" localSheetId="8">'Приложение -5 '!$A:$E</definedName>
    <definedName name="_xlnm.Print_Area" localSheetId="11">'приложение-10'!$A$1:$K$18</definedName>
    <definedName name="_xlnm.Print_Area" localSheetId="6">'Приложение-4'!$A$1:$E$40</definedName>
    <definedName name="_xlnm.Print_Area" localSheetId="15">'Приложение-6'!$A:$G</definedName>
    <definedName name="_xlnm.Print_Area" localSheetId="12">'Приложение-7'!$A:$F</definedName>
    <definedName name="_xlnm.Print_Area" localSheetId="10">'Приложение-9'!$A$1:$E$39</definedName>
  </definedNames>
  <calcPr calcId="124519"/>
</workbook>
</file>

<file path=xl/calcChain.xml><?xml version="1.0" encoding="utf-8"?>
<calcChain xmlns="http://schemas.openxmlformats.org/spreadsheetml/2006/main">
  <c r="F164" i="17"/>
  <c r="F163"/>
  <c r="C44" i="34"/>
  <c r="F171" i="17"/>
  <c r="E206" i="32"/>
  <c r="F83" i="17"/>
  <c r="F93"/>
  <c r="F94"/>
  <c r="F95"/>
  <c r="F96"/>
  <c r="F62"/>
  <c r="E145" i="32"/>
  <c r="E111"/>
  <c r="E112"/>
  <c r="H60" i="36"/>
  <c r="G60"/>
  <c r="G161" i="35"/>
  <c r="F161"/>
  <c r="G162"/>
  <c r="F162"/>
  <c r="G167"/>
  <c r="G168"/>
  <c r="G169"/>
  <c r="F167"/>
  <c r="F168"/>
  <c r="F169"/>
  <c r="F178" i="17"/>
  <c r="F177" s="1"/>
  <c r="F176" s="1"/>
  <c r="F174"/>
  <c r="F173" s="1"/>
  <c r="F172" s="1"/>
  <c r="F36"/>
  <c r="G26" i="35"/>
  <c r="E126" i="32"/>
  <c r="H24" i="36"/>
  <c r="H27"/>
  <c r="G24"/>
  <c r="G27"/>
  <c r="F26" i="17"/>
  <c r="G172" i="35"/>
  <c r="F172"/>
  <c r="G170"/>
  <c r="F170"/>
  <c r="E185" i="32"/>
  <c r="E190"/>
  <c r="E187" s="1"/>
  <c r="F110" i="35"/>
  <c r="E148" i="32"/>
  <c r="E130"/>
  <c r="E129" s="1"/>
  <c r="E128" s="1"/>
  <c r="E78"/>
  <c r="C11" i="33"/>
  <c r="C19"/>
  <c r="E32" i="2"/>
  <c r="D32"/>
  <c r="D31" s="1"/>
  <c r="C12" i="34"/>
  <c r="C11" s="1"/>
  <c r="F52" i="17"/>
  <c r="F21"/>
  <c r="F34"/>
  <c r="F33" s="1"/>
  <c r="F15"/>
  <c r="F46" i="35"/>
  <c r="G129"/>
  <c r="G128" s="1"/>
  <c r="G130"/>
  <c r="F129"/>
  <c r="F128" s="1"/>
  <c r="F130"/>
  <c r="E19" i="32"/>
  <c r="D11" i="3"/>
  <c r="C32" i="33"/>
  <c r="C24"/>
  <c r="E23" i="22"/>
  <c r="D23"/>
  <c r="E45" i="2"/>
  <c r="D45"/>
  <c r="C47" i="34"/>
  <c r="F30" i="35"/>
  <c r="E15" i="2"/>
  <c r="D15"/>
  <c r="C17" i="34"/>
  <c r="E35" i="3"/>
  <c r="D35"/>
  <c r="H193" i="36"/>
  <c r="H201"/>
  <c r="H200" s="1"/>
  <c r="H199" s="1"/>
  <c r="H198" s="1"/>
  <c r="H197" s="1"/>
  <c r="H196" s="1"/>
  <c r="H195" s="1"/>
  <c r="G201"/>
  <c r="G200" s="1"/>
  <c r="G199" s="1"/>
  <c r="G198" s="1"/>
  <c r="G197" s="1"/>
  <c r="G196" s="1"/>
  <c r="H108"/>
  <c r="H107" s="1"/>
  <c r="G108"/>
  <c r="F108"/>
  <c r="F107" s="1"/>
  <c r="G107"/>
  <c r="H106"/>
  <c r="G106"/>
  <c r="F106"/>
  <c r="G105"/>
  <c r="H77"/>
  <c r="H76" s="1"/>
  <c r="G77"/>
  <c r="G74" s="1"/>
  <c r="F77"/>
  <c r="F76" s="1"/>
  <c r="G76"/>
  <c r="F211" i="17"/>
  <c r="F213"/>
  <c r="F153"/>
  <c r="F150"/>
  <c r="E125" i="32"/>
  <c r="E124" s="1"/>
  <c r="F128"/>
  <c r="G128"/>
  <c r="F114" i="17"/>
  <c r="F113" s="1"/>
  <c r="F79"/>
  <c r="F78" s="1"/>
  <c r="G144" i="35"/>
  <c r="G143"/>
  <c r="G142"/>
  <c r="G61"/>
  <c r="G60" s="1"/>
  <c r="F144"/>
  <c r="F143"/>
  <c r="F142"/>
  <c r="F61"/>
  <c r="G67"/>
  <c r="G66" s="1"/>
  <c r="G65" s="1"/>
  <c r="F67"/>
  <c r="F66" s="1"/>
  <c r="F65" s="1"/>
  <c r="E67"/>
  <c r="E66" s="1"/>
  <c r="E65" s="1"/>
  <c r="E151" i="32"/>
  <c r="E59"/>
  <c r="E58" s="1"/>
  <c r="E57" s="1"/>
  <c r="E73"/>
  <c r="E72" s="1"/>
  <c r="E71" s="1"/>
  <c r="E18"/>
  <c r="H151" i="36"/>
  <c r="H150" s="1"/>
  <c r="H149" s="1"/>
  <c r="H148" s="1"/>
  <c r="G151"/>
  <c r="F161" i="17"/>
  <c r="E189" i="32" l="1"/>
  <c r="E188"/>
  <c r="G75" i="36"/>
  <c r="H75"/>
  <c r="F75"/>
  <c r="F105"/>
  <c r="H105"/>
  <c r="F74"/>
  <c r="H74"/>
  <c r="F111" i="17"/>
  <c r="F112"/>
  <c r="F77"/>
  <c r="F76"/>
  <c r="F61" s="1"/>
  <c r="H192" i="36"/>
  <c r="H191" s="1"/>
  <c r="H190" s="1"/>
  <c r="H189" s="1"/>
  <c r="H188" s="1"/>
  <c r="G193"/>
  <c r="G192" s="1"/>
  <c r="G191" s="1"/>
  <c r="G190" s="1"/>
  <c r="G189" s="1"/>
  <c r="G188" s="1"/>
  <c r="F193"/>
  <c r="F192" s="1"/>
  <c r="F191" s="1"/>
  <c r="F190" s="1"/>
  <c r="F189" s="1"/>
  <c r="F188" s="1"/>
  <c r="H187"/>
  <c r="G187"/>
  <c r="F187"/>
  <c r="H184"/>
  <c r="G184"/>
  <c r="F184"/>
  <c r="H179"/>
  <c r="G179"/>
  <c r="F179"/>
  <c r="H177"/>
  <c r="G177"/>
  <c r="F177"/>
  <c r="H173"/>
  <c r="G173"/>
  <c r="F173"/>
  <c r="H166"/>
  <c r="H165" s="1"/>
  <c r="H164" s="1"/>
  <c r="H163" s="1"/>
  <c r="H162" s="1"/>
  <c r="H161" s="1"/>
  <c r="G166"/>
  <c r="G165" s="1"/>
  <c r="G164" s="1"/>
  <c r="G163" s="1"/>
  <c r="G161" s="1"/>
  <c r="F166"/>
  <c r="F165" s="1"/>
  <c r="F164" s="1"/>
  <c r="F163" s="1"/>
  <c r="H159"/>
  <c r="H158" s="1"/>
  <c r="H157" s="1"/>
  <c r="H156" s="1"/>
  <c r="H155" s="1"/>
  <c r="H154" s="1"/>
  <c r="G159"/>
  <c r="G158" s="1"/>
  <c r="G157" s="1"/>
  <c r="G156" s="1"/>
  <c r="G155" s="1"/>
  <c r="G154" s="1"/>
  <c r="G153" s="1"/>
  <c r="F159"/>
  <c r="F158" s="1"/>
  <c r="F157" s="1"/>
  <c r="F156" s="1"/>
  <c r="F155" s="1"/>
  <c r="H146"/>
  <c r="H145" s="1"/>
  <c r="H144" s="1"/>
  <c r="H143" s="1"/>
  <c r="G146"/>
  <c r="G145" s="1"/>
  <c r="G144" s="1"/>
  <c r="G143" s="1"/>
  <c r="F146"/>
  <c r="F145" s="1"/>
  <c r="F144" s="1"/>
  <c r="H141"/>
  <c r="H140" s="1"/>
  <c r="G141"/>
  <c r="G140" s="1"/>
  <c r="F141"/>
  <c r="F140" s="1"/>
  <c r="F138" s="1"/>
  <c r="H135"/>
  <c r="G135"/>
  <c r="F135"/>
  <c r="H133"/>
  <c r="G133"/>
  <c r="F133"/>
  <c r="H130"/>
  <c r="G130"/>
  <c r="F130"/>
  <c r="H127"/>
  <c r="H126" s="1"/>
  <c r="H125" s="1"/>
  <c r="G127"/>
  <c r="G126" s="1"/>
  <c r="G125" s="1"/>
  <c r="F127"/>
  <c r="F124" s="1"/>
  <c r="H122"/>
  <c r="H121" s="1"/>
  <c r="H120" s="1"/>
  <c r="G122"/>
  <c r="G121" s="1"/>
  <c r="G120" s="1"/>
  <c r="F122"/>
  <c r="F119" s="1"/>
  <c r="H113"/>
  <c r="H112" s="1"/>
  <c r="G114"/>
  <c r="G111" s="1"/>
  <c r="G110" s="1"/>
  <c r="F114"/>
  <c r="F113" s="1"/>
  <c r="F112" s="1"/>
  <c r="H99"/>
  <c r="H98" s="1"/>
  <c r="G99"/>
  <c r="G96" s="1"/>
  <c r="F99"/>
  <c r="F96" s="1"/>
  <c r="G97"/>
  <c r="H94"/>
  <c r="H93" s="1"/>
  <c r="G94"/>
  <c r="G93" s="1"/>
  <c r="F94"/>
  <c r="F93" s="1"/>
  <c r="H89"/>
  <c r="H88" s="1"/>
  <c r="G89"/>
  <c r="G88" s="1"/>
  <c r="F89"/>
  <c r="F87" s="1"/>
  <c r="H85"/>
  <c r="H84" s="1"/>
  <c r="G85"/>
  <c r="G83" s="1"/>
  <c r="F85"/>
  <c r="F84" s="1"/>
  <c r="H69"/>
  <c r="H68" s="1"/>
  <c r="G69"/>
  <c r="G68" s="1"/>
  <c r="F69"/>
  <c r="F68" s="1"/>
  <c r="H65"/>
  <c r="G65"/>
  <c r="F65"/>
  <c r="H62"/>
  <c r="G62"/>
  <c r="F62"/>
  <c r="H57"/>
  <c r="H56" s="1"/>
  <c r="G57"/>
  <c r="G56" s="1"/>
  <c r="F57"/>
  <c r="F54" s="1"/>
  <c r="G55"/>
  <c r="H50"/>
  <c r="G50"/>
  <c r="F50"/>
  <c r="H46"/>
  <c r="G46"/>
  <c r="F46"/>
  <c r="H39"/>
  <c r="G42"/>
  <c r="G39" s="1"/>
  <c r="F42"/>
  <c r="F39" s="1"/>
  <c r="H37"/>
  <c r="G37"/>
  <c r="F37"/>
  <c r="H36"/>
  <c r="G36"/>
  <c r="F36"/>
  <c r="H34"/>
  <c r="F34"/>
  <c r="H32"/>
  <c r="G32"/>
  <c r="F32"/>
  <c r="F27"/>
  <c r="F24"/>
  <c r="H20"/>
  <c r="G20"/>
  <c r="F20"/>
  <c r="H14"/>
  <c r="H13" s="1"/>
  <c r="G14"/>
  <c r="G13" s="1"/>
  <c r="F14"/>
  <c r="F13" s="1"/>
  <c r="H211" i="17"/>
  <c r="G211"/>
  <c r="H210"/>
  <c r="H209" s="1"/>
  <c r="H208" s="1"/>
  <c r="H207" s="1"/>
  <c r="H206" s="1"/>
  <c r="G210"/>
  <c r="G209" s="1"/>
  <c r="G208" s="1"/>
  <c r="G207" s="1"/>
  <c r="G206" s="1"/>
  <c r="H205"/>
  <c r="G205"/>
  <c r="H202"/>
  <c r="H200" s="1"/>
  <c r="G202"/>
  <c r="G200" s="1"/>
  <c r="H197"/>
  <c r="G197"/>
  <c r="H195"/>
  <c r="G195"/>
  <c r="H191"/>
  <c r="G191"/>
  <c r="H190"/>
  <c r="H189" s="1"/>
  <c r="G190"/>
  <c r="G189" s="1"/>
  <c r="H184"/>
  <c r="G184"/>
  <c r="H183"/>
  <c r="H182" s="1"/>
  <c r="G183"/>
  <c r="G182" s="1"/>
  <c r="H181"/>
  <c r="H180" s="1"/>
  <c r="H171" s="1"/>
  <c r="G181"/>
  <c r="G180" s="1"/>
  <c r="G171" s="1"/>
  <c r="H169"/>
  <c r="G169"/>
  <c r="H168"/>
  <c r="H167" s="1"/>
  <c r="H166" s="1"/>
  <c r="H165" s="1"/>
  <c r="H164" s="1"/>
  <c r="G168"/>
  <c r="G167" s="1"/>
  <c r="G166" s="1"/>
  <c r="G165" s="1"/>
  <c r="G164" s="1"/>
  <c r="H156"/>
  <c r="G156"/>
  <c r="H155"/>
  <c r="H154" s="1"/>
  <c r="H153" s="1"/>
  <c r="G155"/>
  <c r="G154" s="1"/>
  <c r="G153" s="1"/>
  <c r="H151"/>
  <c r="G151"/>
  <c r="H149"/>
  <c r="H148" s="1"/>
  <c r="G149"/>
  <c r="G148" s="1"/>
  <c r="H146"/>
  <c r="H145" s="1"/>
  <c r="H134" s="1"/>
  <c r="H124" s="1"/>
  <c r="H123" s="1"/>
  <c r="H122" s="1"/>
  <c r="G146"/>
  <c r="G145" s="1"/>
  <c r="G134" s="1"/>
  <c r="G124" s="1"/>
  <c r="G123" s="1"/>
  <c r="G122" s="1"/>
  <c r="H141"/>
  <c r="G141"/>
  <c r="H139"/>
  <c r="G139"/>
  <c r="H136"/>
  <c r="G136"/>
  <c r="H135"/>
  <c r="G135"/>
  <c r="H133"/>
  <c r="H132" s="1"/>
  <c r="H131" s="1"/>
  <c r="G133"/>
  <c r="G132" s="1"/>
  <c r="G131" s="1"/>
  <c r="H128"/>
  <c r="H127" s="1"/>
  <c r="H126" s="1"/>
  <c r="G128"/>
  <c r="G127" s="1"/>
  <c r="G126" s="1"/>
  <c r="H120"/>
  <c r="G120"/>
  <c r="H119"/>
  <c r="H118" s="1"/>
  <c r="G119"/>
  <c r="G118" s="1"/>
  <c r="H117"/>
  <c r="H116" s="1"/>
  <c r="H110" s="1"/>
  <c r="G117"/>
  <c r="G116" s="1"/>
  <c r="G110" s="1"/>
  <c r="H105"/>
  <c r="H104" s="1"/>
  <c r="G105"/>
  <c r="G104" s="1"/>
  <c r="H103"/>
  <c r="G103"/>
  <c r="H100"/>
  <c r="H99" s="1"/>
  <c r="G100"/>
  <c r="G99" s="1"/>
  <c r="H98"/>
  <c r="G98"/>
  <c r="H91"/>
  <c r="G91"/>
  <c r="H90"/>
  <c r="G90"/>
  <c r="H89"/>
  <c r="G89"/>
  <c r="H87"/>
  <c r="H86" s="1"/>
  <c r="G87"/>
  <c r="G86" s="1"/>
  <c r="H85"/>
  <c r="H84" s="1"/>
  <c r="H83" s="1"/>
  <c r="H82" s="1"/>
  <c r="H81" s="1"/>
  <c r="G85"/>
  <c r="G84" s="1"/>
  <c r="G83" s="1"/>
  <c r="G82" s="1"/>
  <c r="G81" s="1"/>
  <c r="H71"/>
  <c r="H70" s="1"/>
  <c r="G71"/>
  <c r="G70" s="1"/>
  <c r="H69"/>
  <c r="G69"/>
  <c r="H67"/>
  <c r="G67"/>
  <c r="H64"/>
  <c r="H63" s="1"/>
  <c r="H62" s="1"/>
  <c r="H61" s="1"/>
  <c r="G64"/>
  <c r="G63" s="1"/>
  <c r="G62" s="1"/>
  <c r="G61" s="1"/>
  <c r="H59"/>
  <c r="H58" s="1"/>
  <c r="G59"/>
  <c r="G58" s="1"/>
  <c r="H57"/>
  <c r="G57"/>
  <c r="H52"/>
  <c r="G52"/>
  <c r="H48"/>
  <c r="G48"/>
  <c r="H47"/>
  <c r="H46" s="1"/>
  <c r="G47"/>
  <c r="G46" s="1"/>
  <c r="H44"/>
  <c r="H41" s="1"/>
  <c r="G44"/>
  <c r="G41" s="1"/>
  <c r="H39"/>
  <c r="G39"/>
  <c r="H38"/>
  <c r="G38"/>
  <c r="H36"/>
  <c r="G36"/>
  <c r="H34"/>
  <c r="H33" s="1"/>
  <c r="G34"/>
  <c r="G33" s="1"/>
  <c r="H29"/>
  <c r="G29"/>
  <c r="H26"/>
  <c r="G26"/>
  <c r="H21"/>
  <c r="H20" s="1"/>
  <c r="G21"/>
  <c r="G20" s="1"/>
  <c r="H15"/>
  <c r="H13" s="1"/>
  <c r="G15"/>
  <c r="G14" s="1"/>
  <c r="H14"/>
  <c r="G13"/>
  <c r="F191"/>
  <c r="F184"/>
  <c r="F183" s="1"/>
  <c r="F182" s="1"/>
  <c r="F181" s="1"/>
  <c r="F180" s="1"/>
  <c r="F169"/>
  <c r="F168" s="1"/>
  <c r="F167" s="1"/>
  <c r="F166" s="1"/>
  <c r="F165" s="1"/>
  <c r="F151"/>
  <c r="F149" s="1"/>
  <c r="F148" s="1"/>
  <c r="F146"/>
  <c r="F145" s="1"/>
  <c r="F134" s="1"/>
  <c r="F100"/>
  <c r="F99" s="1"/>
  <c r="F64"/>
  <c r="F44"/>
  <c r="F41" s="1"/>
  <c r="F39"/>
  <c r="F29"/>
  <c r="F20" s="1"/>
  <c r="F205"/>
  <c r="F202"/>
  <c r="F197"/>
  <c r="F195"/>
  <c r="F156"/>
  <c r="F141"/>
  <c r="F139"/>
  <c r="F136"/>
  <c r="F133"/>
  <c r="F132" s="1"/>
  <c r="F131" s="1"/>
  <c r="F128"/>
  <c r="F127" s="1"/>
  <c r="F126" s="1"/>
  <c r="F120"/>
  <c r="F117" s="1"/>
  <c r="F116" s="1"/>
  <c r="F110" s="1"/>
  <c r="F109" s="1"/>
  <c r="F105"/>
  <c r="F104" s="1"/>
  <c r="F91"/>
  <c r="F90" s="1"/>
  <c r="F87"/>
  <c r="F85" s="1"/>
  <c r="F71"/>
  <c r="F69" s="1"/>
  <c r="F67"/>
  <c r="F59"/>
  <c r="F57" s="1"/>
  <c r="F48"/>
  <c r="F38"/>
  <c r="F14"/>
  <c r="G93" i="35"/>
  <c r="G81" s="1"/>
  <c r="F93"/>
  <c r="G76"/>
  <c r="G75" s="1"/>
  <c r="F76"/>
  <c r="F75" s="1"/>
  <c r="G184"/>
  <c r="G183" s="1"/>
  <c r="G182" s="1"/>
  <c r="G180"/>
  <c r="G179" s="1"/>
  <c r="G177"/>
  <c r="G176" s="1"/>
  <c r="G165"/>
  <c r="G164" s="1"/>
  <c r="G163" s="1"/>
  <c r="G156"/>
  <c r="G155" s="1"/>
  <c r="G154" s="1"/>
  <c r="G152"/>
  <c r="G151" s="1"/>
  <c r="G150" s="1"/>
  <c r="G146"/>
  <c r="G140"/>
  <c r="G138"/>
  <c r="G135"/>
  <c r="G134" s="1"/>
  <c r="G123"/>
  <c r="G122" s="1"/>
  <c r="G120"/>
  <c r="G119" s="1"/>
  <c r="G117"/>
  <c r="G116" s="1"/>
  <c r="G111" s="1"/>
  <c r="G110" s="1"/>
  <c r="G113"/>
  <c r="G108"/>
  <c r="G107" s="1"/>
  <c r="G106" s="1"/>
  <c r="G105" s="1"/>
  <c r="G103"/>
  <c r="G101" s="1"/>
  <c r="G99"/>
  <c r="G97" s="1"/>
  <c r="G95"/>
  <c r="G92"/>
  <c r="G90"/>
  <c r="G89" s="1"/>
  <c r="G86"/>
  <c r="G85" s="1"/>
  <c r="G83"/>
  <c r="G82" s="1"/>
  <c r="G79"/>
  <c r="G78" s="1"/>
  <c r="G71"/>
  <c r="G63"/>
  <c r="G54" s="1"/>
  <c r="G58"/>
  <c r="G57" s="1"/>
  <c r="G56" s="1"/>
  <c r="G52"/>
  <c r="G51" s="1"/>
  <c r="G49"/>
  <c r="G48" s="1"/>
  <c r="G47" s="1"/>
  <c r="G46" s="1"/>
  <c r="G44"/>
  <c r="G43" s="1"/>
  <c r="G42" s="1"/>
  <c r="G40"/>
  <c r="G39" s="1"/>
  <c r="G38" s="1"/>
  <c r="G36"/>
  <c r="G32"/>
  <c r="G30"/>
  <c r="G24"/>
  <c r="G23" s="1"/>
  <c r="G18"/>
  <c r="G17" s="1"/>
  <c r="G16" s="1"/>
  <c r="G15" s="1"/>
  <c r="G14" s="1"/>
  <c r="F184"/>
  <c r="F183" s="1"/>
  <c r="F182" s="1"/>
  <c r="F180"/>
  <c r="F179" s="1"/>
  <c r="F177"/>
  <c r="F176" s="1"/>
  <c r="F165"/>
  <c r="F164" s="1"/>
  <c r="F163" s="1"/>
  <c r="F156"/>
  <c r="F155" s="1"/>
  <c r="F154" s="1"/>
  <c r="F152"/>
  <c r="F151" s="1"/>
  <c r="F150" s="1"/>
  <c r="F146"/>
  <c r="F140"/>
  <c r="F138"/>
  <c r="F135"/>
  <c r="F134" s="1"/>
  <c r="F123"/>
  <c r="F122" s="1"/>
  <c r="F120"/>
  <c r="F119" s="1"/>
  <c r="F117"/>
  <c r="F116" s="1"/>
  <c r="F113"/>
  <c r="F108"/>
  <c r="F107" s="1"/>
  <c r="F106" s="1"/>
  <c r="F105" s="1"/>
  <c r="F103"/>
  <c r="F101" s="1"/>
  <c r="F99"/>
  <c r="F98" s="1"/>
  <c r="F95"/>
  <c r="F90"/>
  <c r="F89" s="1"/>
  <c r="F86"/>
  <c r="F85" s="1"/>
  <c r="F83"/>
  <c r="F82" s="1"/>
  <c r="F79"/>
  <c r="F78" s="1"/>
  <c r="F71"/>
  <c r="F70" s="1"/>
  <c r="F63"/>
  <c r="F58"/>
  <c r="F57" s="1"/>
  <c r="F56" s="1"/>
  <c r="F52"/>
  <c r="F51" s="1"/>
  <c r="F49"/>
  <c r="F48" s="1"/>
  <c r="F47" s="1"/>
  <c r="F44"/>
  <c r="F43" s="1"/>
  <c r="F42" s="1"/>
  <c r="F40"/>
  <c r="F39" s="1"/>
  <c r="F38" s="1"/>
  <c r="F36"/>
  <c r="F35" s="1"/>
  <c r="F34" s="1"/>
  <c r="F32"/>
  <c r="F27"/>
  <c r="F26" s="1"/>
  <c r="F24"/>
  <c r="F23" s="1"/>
  <c r="F19"/>
  <c r="F18" s="1"/>
  <c r="F17" s="1"/>
  <c r="F16" s="1"/>
  <c r="F15" s="1"/>
  <c r="F14" s="1"/>
  <c r="E184"/>
  <c r="E183" s="1"/>
  <c r="E182" s="1"/>
  <c r="E180"/>
  <c r="E179" s="1"/>
  <c r="E177"/>
  <c r="E176" s="1"/>
  <c r="E165"/>
  <c r="E164" s="1"/>
  <c r="E163" s="1"/>
  <c r="E159" s="1"/>
  <c r="E156"/>
  <c r="E155" s="1"/>
  <c r="E154" s="1"/>
  <c r="E152"/>
  <c r="E151" s="1"/>
  <c r="E150" s="1"/>
  <c r="E148"/>
  <c r="E146" s="1"/>
  <c r="E140"/>
  <c r="E138"/>
  <c r="E135"/>
  <c r="E134" s="1"/>
  <c r="E123"/>
  <c r="E122" s="1"/>
  <c r="E120"/>
  <c r="E119" s="1"/>
  <c r="E117"/>
  <c r="E116" s="1"/>
  <c r="E113"/>
  <c r="E112" s="1"/>
  <c r="E108"/>
  <c r="E107" s="1"/>
  <c r="E106" s="1"/>
  <c r="E105" s="1"/>
  <c r="E103"/>
  <c r="E102" s="1"/>
  <c r="E99"/>
  <c r="E97" s="1"/>
  <c r="E95"/>
  <c r="E93"/>
  <c r="E92" s="1"/>
  <c r="E90"/>
  <c r="E88" s="1"/>
  <c r="E86"/>
  <c r="E85" s="1"/>
  <c r="E83"/>
  <c r="E82" s="1"/>
  <c r="E79"/>
  <c r="E78" s="1"/>
  <c r="E76"/>
  <c r="E75" s="1"/>
  <c r="E71"/>
  <c r="E64"/>
  <c r="E63" s="1"/>
  <c r="E60" s="1"/>
  <c r="E55" s="1"/>
  <c r="E54" s="1"/>
  <c r="E58"/>
  <c r="E57" s="1"/>
  <c r="E56" s="1"/>
  <c r="E52"/>
  <c r="E51" s="1"/>
  <c r="E49"/>
  <c r="E48" s="1"/>
  <c r="E47" s="1"/>
  <c r="E44"/>
  <c r="E43" s="1"/>
  <c r="E42" s="1"/>
  <c r="E40"/>
  <c r="E39" s="1"/>
  <c r="E38" s="1"/>
  <c r="E36"/>
  <c r="E35" s="1"/>
  <c r="E34" s="1"/>
  <c r="E32"/>
  <c r="E30"/>
  <c r="E27"/>
  <c r="E26" s="1"/>
  <c r="E24"/>
  <c r="E23" s="1"/>
  <c r="E19"/>
  <c r="E18" s="1"/>
  <c r="E17" s="1"/>
  <c r="E16" s="1"/>
  <c r="E15" s="1"/>
  <c r="G159" l="1"/>
  <c r="F159"/>
  <c r="G35"/>
  <c r="G34" s="1"/>
  <c r="H138" i="36"/>
  <c r="H128" s="1"/>
  <c r="H139"/>
  <c r="G138"/>
  <c r="G128" s="1"/>
  <c r="G118" s="1"/>
  <c r="G139"/>
  <c r="G12"/>
  <c r="H153"/>
  <c r="H118"/>
  <c r="F45"/>
  <c r="F44" s="1"/>
  <c r="F111"/>
  <c r="F110" s="1"/>
  <c r="F31"/>
  <c r="F172"/>
  <c r="F83"/>
  <c r="F82" s="1"/>
  <c r="F81" s="1"/>
  <c r="F80" s="1"/>
  <c r="F79" s="1"/>
  <c r="H87"/>
  <c r="G19"/>
  <c r="F19" i="17"/>
  <c r="F190"/>
  <c r="F189" s="1"/>
  <c r="F188" s="1"/>
  <c r="H19"/>
  <c r="G19"/>
  <c r="H12"/>
  <c r="F47"/>
  <c r="F46" s="1"/>
  <c r="F115" i="35"/>
  <c r="F111"/>
  <c r="G74"/>
  <c r="G69" s="1"/>
  <c r="F92"/>
  <c r="F81"/>
  <c r="F175"/>
  <c r="F174" s="1"/>
  <c r="F158" s="1"/>
  <c r="G70"/>
  <c r="F74"/>
  <c r="F69" s="1"/>
  <c r="E14"/>
  <c r="E29"/>
  <c r="E22" s="1"/>
  <c r="E81"/>
  <c r="G137"/>
  <c r="G133" s="1"/>
  <c r="F54"/>
  <c r="F60"/>
  <c r="E70"/>
  <c r="E101"/>
  <c r="E111"/>
  <c r="F137"/>
  <c r="F133" s="1"/>
  <c r="G29"/>
  <c r="G119" i="36"/>
  <c r="F61"/>
  <c r="G61"/>
  <c r="H111"/>
  <c r="H110" s="1"/>
  <c r="H97"/>
  <c r="H67"/>
  <c r="G67"/>
  <c r="G59" s="1"/>
  <c r="F12"/>
  <c r="G98"/>
  <c r="G129"/>
  <c r="F19"/>
  <c r="H31"/>
  <c r="G124"/>
  <c r="H92"/>
  <c r="H91" s="1"/>
  <c r="H129"/>
  <c r="F128"/>
  <c r="G172"/>
  <c r="G171" s="1"/>
  <c r="G170" s="1"/>
  <c r="H182"/>
  <c r="E115" i="35"/>
  <c r="E137"/>
  <c r="E133" s="1"/>
  <c r="E175"/>
  <c r="E174" s="1"/>
  <c r="E158" s="1"/>
  <c r="F29"/>
  <c r="F22" s="1"/>
  <c r="H18" i="36"/>
  <c r="G92"/>
  <c r="G91" s="1"/>
  <c r="H172"/>
  <c r="G45"/>
  <c r="G44" s="1"/>
  <c r="H45"/>
  <c r="H44" s="1"/>
  <c r="G54"/>
  <c r="G53" s="1"/>
  <c r="H61"/>
  <c r="F88"/>
  <c r="F182"/>
  <c r="G182"/>
  <c r="H55"/>
  <c r="F18"/>
  <c r="G31"/>
  <c r="G84"/>
  <c r="F129"/>
  <c r="F53"/>
  <c r="G169"/>
  <c r="G168" s="1"/>
  <c r="F154"/>
  <c r="F153" s="1"/>
  <c r="F151" s="1"/>
  <c r="F150" s="1"/>
  <c r="F149" s="1"/>
  <c r="F148" s="1"/>
  <c r="H103"/>
  <c r="H102"/>
  <c r="H101"/>
  <c r="G102"/>
  <c r="G101"/>
  <c r="G103"/>
  <c r="F171"/>
  <c r="F170" s="1"/>
  <c r="F169" s="1"/>
  <c r="F168" s="1"/>
  <c r="H12"/>
  <c r="G18"/>
  <c r="G11" s="1"/>
  <c r="H19"/>
  <c r="H11" s="1"/>
  <c r="F55"/>
  <c r="F67"/>
  <c r="H83"/>
  <c r="G87"/>
  <c r="F92"/>
  <c r="F97"/>
  <c r="H54"/>
  <c r="H53" s="1"/>
  <c r="F56"/>
  <c r="H96"/>
  <c r="F98"/>
  <c r="G113"/>
  <c r="G112" s="1"/>
  <c r="H119"/>
  <c r="F121"/>
  <c r="F120" s="1"/>
  <c r="H124"/>
  <c r="F126"/>
  <c r="F125" s="1"/>
  <c r="H75" i="17"/>
  <c r="H73"/>
  <c r="H74"/>
  <c r="G74"/>
  <c r="G75"/>
  <c r="G73"/>
  <c r="H109"/>
  <c r="H107"/>
  <c r="H108"/>
  <c r="G108"/>
  <c r="G109"/>
  <c r="G107"/>
  <c r="H163"/>
  <c r="H161" s="1"/>
  <c r="H160" s="1"/>
  <c r="H188"/>
  <c r="H187" s="1"/>
  <c r="H186" s="1"/>
  <c r="G12"/>
  <c r="G163"/>
  <c r="G161" s="1"/>
  <c r="G160" s="1"/>
  <c r="G188"/>
  <c r="G187" s="1"/>
  <c r="G186" s="1"/>
  <c r="G56"/>
  <c r="G102"/>
  <c r="G125"/>
  <c r="G130"/>
  <c r="H56"/>
  <c r="H55" s="1"/>
  <c r="H54" s="1"/>
  <c r="H102"/>
  <c r="H125"/>
  <c r="H130"/>
  <c r="F89"/>
  <c r="F84" s="1"/>
  <c r="F200"/>
  <c r="F135"/>
  <c r="F130"/>
  <c r="F125"/>
  <c r="F119"/>
  <c r="F118" s="1"/>
  <c r="F102"/>
  <c r="F108"/>
  <c r="F107"/>
  <c r="F103"/>
  <c r="F98"/>
  <c r="F70"/>
  <c r="F63"/>
  <c r="F56"/>
  <c r="F55" s="1"/>
  <c r="F13"/>
  <c r="F155"/>
  <c r="F154" s="1"/>
  <c r="F210"/>
  <c r="F209" s="1"/>
  <c r="F208" s="1"/>
  <c r="F207" s="1"/>
  <c r="F206" s="1"/>
  <c r="F58"/>
  <c r="F86"/>
  <c r="F147" i="35"/>
  <c r="G147"/>
  <c r="F112"/>
  <c r="E98"/>
  <c r="F102"/>
  <c r="E74"/>
  <c r="E73" s="1"/>
  <c r="F88"/>
  <c r="G88"/>
  <c r="E89"/>
  <c r="G175"/>
  <c r="G174" s="1"/>
  <c r="G158" s="1"/>
  <c r="G115"/>
  <c r="G98"/>
  <c r="G102"/>
  <c r="G112"/>
  <c r="F97"/>
  <c r="E46"/>
  <c r="E147"/>
  <c r="G177" i="32"/>
  <c r="F177"/>
  <c r="G176"/>
  <c r="F176"/>
  <c r="E176"/>
  <c r="E175" s="1"/>
  <c r="E174" s="1"/>
  <c r="E44"/>
  <c r="E43" s="1"/>
  <c r="E42" s="1"/>
  <c r="G43"/>
  <c r="F43"/>
  <c r="E40"/>
  <c r="E39" s="1"/>
  <c r="E38" s="1"/>
  <c r="G39"/>
  <c r="F39"/>
  <c r="E36"/>
  <c r="E35" s="1"/>
  <c r="E34" s="1"/>
  <c r="G35"/>
  <c r="F35"/>
  <c r="F12" i="17" l="1"/>
  <c r="G73" i="35"/>
  <c r="F73"/>
  <c r="G22"/>
  <c r="H171" i="36"/>
  <c r="H170" s="1"/>
  <c r="H169" s="1"/>
  <c r="H168" s="1"/>
  <c r="H59"/>
  <c r="H52" s="1"/>
  <c r="G132" i="35"/>
  <c r="F127"/>
  <c r="F132"/>
  <c r="F21" s="1"/>
  <c r="F186" s="1"/>
  <c r="F71" i="36"/>
  <c r="F73"/>
  <c r="F72"/>
  <c r="F11"/>
  <c r="F118"/>
  <c r="F117" s="1"/>
  <c r="F116" s="1"/>
  <c r="F104"/>
  <c r="G82"/>
  <c r="G81" s="1"/>
  <c r="F187" i="17"/>
  <c r="F186" s="1"/>
  <c r="F124"/>
  <c r="F82"/>
  <c r="F81" s="1"/>
  <c r="H11"/>
  <c r="H82" i="36"/>
  <c r="H81" s="1"/>
  <c r="H80" s="1"/>
  <c r="G150"/>
  <c r="G149" s="1"/>
  <c r="G148" s="1"/>
  <c r="F60"/>
  <c r="F59" s="1"/>
  <c r="F52" s="1"/>
  <c r="F203" s="1"/>
  <c r="G52"/>
  <c r="E110" i="35"/>
  <c r="G55" i="17"/>
  <c r="G54" s="1"/>
  <c r="G221" s="1"/>
  <c r="H221"/>
  <c r="G11"/>
  <c r="F160"/>
  <c r="F159" s="1"/>
  <c r="F158" s="1"/>
  <c r="F54"/>
  <c r="E105" i="32"/>
  <c r="E104" s="1"/>
  <c r="E101"/>
  <c r="E100" s="1"/>
  <c r="E98"/>
  <c r="E97" s="1"/>
  <c r="E95"/>
  <c r="E93" s="1"/>
  <c r="E91"/>
  <c r="E90" s="1"/>
  <c r="E88"/>
  <c r="E87" s="1"/>
  <c r="G80" i="36" l="1"/>
  <c r="G79" s="1"/>
  <c r="G21" i="35"/>
  <c r="G186" s="1"/>
  <c r="F101" i="36"/>
  <c r="F102"/>
  <c r="F103"/>
  <c r="H79"/>
  <c r="H71" s="1"/>
  <c r="G117"/>
  <c r="G116" s="1"/>
  <c r="H117"/>
  <c r="H116" s="1"/>
  <c r="F10"/>
  <c r="F123" i="17"/>
  <c r="F122" s="1"/>
  <c r="F74"/>
  <c r="F73"/>
  <c r="F75"/>
  <c r="E21" i="35"/>
  <c r="E186" s="1"/>
  <c r="E103" i="32"/>
  <c r="E94"/>
  <c r="E77"/>
  <c r="E76" s="1"/>
  <c r="E75" s="1"/>
  <c r="E204"/>
  <c r="E203" s="1"/>
  <c r="E202" s="1"/>
  <c r="E200"/>
  <c r="E197"/>
  <c r="E196" s="1"/>
  <c r="E184"/>
  <c r="E183" s="1"/>
  <c r="E182" s="1"/>
  <c r="E167"/>
  <c r="E165" s="1"/>
  <c r="E163"/>
  <c r="E162" s="1"/>
  <c r="E160"/>
  <c r="E159" s="1"/>
  <c r="E156"/>
  <c r="E155" s="1"/>
  <c r="E153"/>
  <c r="E147"/>
  <c r="E143"/>
  <c r="E142" s="1"/>
  <c r="E141" s="1"/>
  <c r="E137"/>
  <c r="E136" s="1"/>
  <c r="E134"/>
  <c r="E133" s="1"/>
  <c r="E122"/>
  <c r="E121" s="1"/>
  <c r="E117"/>
  <c r="E109"/>
  <c r="E108" s="1"/>
  <c r="E85"/>
  <c r="E83" s="1"/>
  <c r="E81"/>
  <c r="E80" s="1"/>
  <c r="E69"/>
  <c r="E68" s="1"/>
  <c r="E65"/>
  <c r="E64" s="1"/>
  <c r="E56" s="1"/>
  <c r="E55" s="1"/>
  <c r="E53"/>
  <c r="E52" s="1"/>
  <c r="E49"/>
  <c r="E48" s="1"/>
  <c r="E47" s="1"/>
  <c r="E46" s="1"/>
  <c r="E32"/>
  <c r="E30"/>
  <c r="E27"/>
  <c r="E26" s="1"/>
  <c r="E24"/>
  <c r="E23" s="1"/>
  <c r="E17"/>
  <c r="E16" s="1"/>
  <c r="E15" s="1"/>
  <c r="G71" i="36" l="1"/>
  <c r="G10"/>
  <c r="G203"/>
  <c r="G72"/>
  <c r="F221" i="17"/>
  <c r="F11"/>
  <c r="H72" i="36"/>
  <c r="H203"/>
  <c r="H10" s="1"/>
  <c r="E119" i="32"/>
  <c r="E195"/>
  <c r="E194" s="1"/>
  <c r="E181" s="1"/>
  <c r="E158"/>
  <c r="E150"/>
  <c r="E146" s="1"/>
  <c r="E120"/>
  <c r="E116"/>
  <c r="E115" s="1"/>
  <c r="E114" s="1"/>
  <c r="E67"/>
  <c r="E132"/>
  <c r="E107"/>
  <c r="E51"/>
  <c r="E29"/>
  <c r="E22" s="1"/>
  <c r="E84"/>
  <c r="E166"/>
  <c r="E21" l="1"/>
  <c r="E33" i="3"/>
  <c r="D33"/>
  <c r="E31"/>
  <c r="D31"/>
  <c r="E28"/>
  <c r="D28"/>
  <c r="E26"/>
  <c r="D26"/>
  <c r="E23"/>
  <c r="D23"/>
  <c r="E20"/>
  <c r="D20"/>
  <c r="E18"/>
  <c r="D18"/>
  <c r="E11"/>
  <c r="C33"/>
  <c r="C31"/>
  <c r="C28"/>
  <c r="C26"/>
  <c r="C23"/>
  <c r="C20"/>
  <c r="C18"/>
  <c r="C11"/>
  <c r="C29" i="33"/>
  <c r="E27"/>
  <c r="D27"/>
  <c r="C27"/>
  <c r="E29"/>
  <c r="D29"/>
  <c r="E37" i="3" l="1"/>
  <c r="D37"/>
  <c r="C37"/>
  <c r="G144" i="32" l="1"/>
  <c r="F144"/>
  <c r="G66"/>
  <c r="F66"/>
  <c r="G32"/>
  <c r="F32"/>
  <c r="F46"/>
  <c r="G46"/>
  <c r="C21" i="33" l="1"/>
  <c r="E25" i="2" l="1"/>
  <c r="E24" s="1"/>
  <c r="E12"/>
  <c r="E11" s="1"/>
  <c r="C48"/>
  <c r="C47" s="1"/>
  <c r="E56"/>
  <c r="E55" s="1"/>
  <c r="D56"/>
  <c r="D55" s="1"/>
  <c r="C55"/>
  <c r="C59" i="34"/>
  <c r="C58" s="1"/>
  <c r="E58"/>
  <c r="D58"/>
  <c r="E14" i="2"/>
  <c r="E20"/>
  <c r="E29"/>
  <c r="D29"/>
  <c r="E31"/>
  <c r="E48"/>
  <c r="E47" s="1"/>
  <c r="E51"/>
  <c r="E50" s="1"/>
  <c r="E53"/>
  <c r="D48"/>
  <c r="D47" s="1"/>
  <c r="D51"/>
  <c r="D11" i="34"/>
  <c r="D12"/>
  <c r="E12"/>
  <c r="E11" s="1"/>
  <c r="C14"/>
  <c r="D16"/>
  <c r="C16"/>
  <c r="E17"/>
  <c r="E16" s="1"/>
  <c r="E22"/>
  <c r="C27"/>
  <c r="C26" s="1"/>
  <c r="D27"/>
  <c r="D26" s="1"/>
  <c r="D25" s="1"/>
  <c r="E27"/>
  <c r="E26" s="1"/>
  <c r="D30"/>
  <c r="E30"/>
  <c r="C31"/>
  <c r="C33"/>
  <c r="D34"/>
  <c r="D33" s="1"/>
  <c r="E34"/>
  <c r="E33" s="1"/>
  <c r="C46"/>
  <c r="D50"/>
  <c r="E50"/>
  <c r="C51"/>
  <c r="C50" s="1"/>
  <c r="C54"/>
  <c r="C53" s="1"/>
  <c r="D54"/>
  <c r="D53" s="1"/>
  <c r="D45" s="1"/>
  <c r="D44" s="1"/>
  <c r="E54"/>
  <c r="E53" s="1"/>
  <c r="E45" s="1"/>
  <c r="E44" s="1"/>
  <c r="C56"/>
  <c r="D14" i="2"/>
  <c r="E25" i="34" l="1"/>
  <c r="D10"/>
  <c r="E44" i="2"/>
  <c r="E43" s="1"/>
  <c r="C45" i="34"/>
  <c r="E28" i="2"/>
  <c r="E23" s="1"/>
  <c r="E10" s="1"/>
  <c r="C30" i="34"/>
  <c r="C25" s="1"/>
  <c r="C10" s="1"/>
  <c r="D61"/>
  <c r="E10"/>
  <c r="E61" s="1"/>
  <c r="D53" i="2"/>
  <c r="E34" i="33"/>
  <c r="D34"/>
  <c r="C34"/>
  <c r="C38" s="1"/>
  <c r="E32"/>
  <c r="D32"/>
  <c r="E24"/>
  <c r="D24"/>
  <c r="E19"/>
  <c r="E11"/>
  <c r="D11"/>
  <c r="G138" i="32"/>
  <c r="G137" s="1"/>
  <c r="F138"/>
  <c r="G123"/>
  <c r="G120"/>
  <c r="G117" s="1"/>
  <c r="F120"/>
  <c r="F117" s="1"/>
  <c r="F114"/>
  <c r="G114"/>
  <c r="G107"/>
  <c r="G76" s="1"/>
  <c r="F107"/>
  <c r="F77" s="1"/>
  <c r="G64"/>
  <c r="G55"/>
  <c r="F55"/>
  <c r="G53"/>
  <c r="F53"/>
  <c r="F52" s="1"/>
  <c r="G48"/>
  <c r="F48"/>
  <c r="G30"/>
  <c r="F30"/>
  <c r="G28"/>
  <c r="G23" s="1"/>
  <c r="F28"/>
  <c r="F23" s="1"/>
  <c r="G24"/>
  <c r="F24"/>
  <c r="G19"/>
  <c r="F19"/>
  <c r="G15"/>
  <c r="F15"/>
  <c r="G13"/>
  <c r="F13"/>
  <c r="D12" i="2"/>
  <c r="D11" s="1"/>
  <c r="D25"/>
  <c r="C33"/>
  <c r="C32" s="1"/>
  <c r="C31" s="1"/>
  <c r="C29"/>
  <c r="C25"/>
  <c r="C12"/>
  <c r="C11" s="1"/>
  <c r="G52" i="32" l="1"/>
  <c r="F123"/>
  <c r="F87"/>
  <c r="F137"/>
  <c r="F97"/>
  <c r="F12"/>
  <c r="G12"/>
  <c r="F76"/>
  <c r="E58" i="2"/>
  <c r="C61" i="34"/>
  <c r="E38" i="33"/>
  <c r="D38"/>
  <c r="G148" i="32" l="1"/>
  <c r="F148"/>
  <c r="C28" i="2"/>
  <c r="E11" i="22" l="1"/>
  <c r="D11"/>
  <c r="E19" i="24"/>
  <c r="D19"/>
  <c r="C19"/>
  <c r="E13"/>
  <c r="D13"/>
  <c r="C13"/>
  <c r="E4"/>
  <c r="D4"/>
  <c r="C4"/>
  <c r="G74" i="21"/>
  <c r="F74"/>
  <c r="G70"/>
  <c r="F70"/>
  <c r="G66"/>
  <c r="F66"/>
  <c r="G62"/>
  <c r="F62"/>
  <c r="G60"/>
  <c r="F60"/>
  <c r="G58"/>
  <c r="F58"/>
  <c r="G56"/>
  <c r="F56"/>
  <c r="G54"/>
  <c r="F54"/>
  <c r="F53" s="1"/>
  <c r="G52" s="1"/>
  <c r="F52" s="1"/>
  <c r="G53"/>
  <c r="G50"/>
  <c r="F50"/>
  <c r="G49" s="1"/>
  <c r="F49" s="1"/>
  <c r="G48" s="1"/>
  <c r="F48" s="1"/>
  <c r="G46"/>
  <c r="F46"/>
  <c r="G44"/>
  <c r="F44"/>
  <c r="G43"/>
  <c r="G73" l="1"/>
  <c r="G65"/>
  <c r="F65" s="1"/>
  <c r="G64" s="1"/>
  <c r="F64" s="1"/>
  <c r="F73"/>
  <c r="F43"/>
  <c r="G42" s="1"/>
  <c r="F42"/>
  <c r="G39"/>
  <c r="F39"/>
  <c r="G34"/>
  <c r="F34"/>
  <c r="G32"/>
  <c r="F32"/>
  <c r="G28"/>
  <c r="F28"/>
  <c r="G26"/>
  <c r="F26"/>
  <c r="G18"/>
  <c r="F18"/>
  <c r="G15"/>
  <c r="F15"/>
  <c r="F85" i="15"/>
  <c r="E85"/>
  <c r="F84" s="1"/>
  <c r="E84" s="1"/>
  <c r="F82"/>
  <c r="F81" s="1"/>
  <c r="E82"/>
  <c r="E81"/>
  <c r="F79"/>
  <c r="E79"/>
  <c r="F76"/>
  <c r="E76"/>
  <c r="F75" s="1"/>
  <c r="E75" s="1"/>
  <c r="F73"/>
  <c r="E73"/>
  <c r="F70"/>
  <c r="E70"/>
  <c r="F69" s="1"/>
  <c r="E69" s="1"/>
  <c r="F67"/>
  <c r="E67"/>
  <c r="F65"/>
  <c r="E65"/>
  <c r="E64" s="1"/>
  <c r="F64"/>
  <c r="F62"/>
  <c r="E62"/>
  <c r="F61" s="1"/>
  <c r="E61" s="1"/>
  <c r="F59"/>
  <c r="E59"/>
  <c r="F56"/>
  <c r="E56"/>
  <c r="F55" s="1"/>
  <c r="E55" s="1"/>
  <c r="F53"/>
  <c r="E53"/>
  <c r="F51"/>
  <c r="E51"/>
  <c r="F50" s="1"/>
  <c r="E50" s="1"/>
  <c r="F48"/>
  <c r="E48"/>
  <c r="F46"/>
  <c r="E46"/>
  <c r="F42"/>
  <c r="F41" s="1"/>
  <c r="E41" s="1"/>
  <c r="E42"/>
  <c r="F39"/>
  <c r="E39"/>
  <c r="F36"/>
  <c r="E36"/>
  <c r="F33"/>
  <c r="E33"/>
  <c r="F31"/>
  <c r="E31"/>
  <c r="F29"/>
  <c r="E29"/>
  <c r="F26"/>
  <c r="E26"/>
  <c r="F25"/>
  <c r="E25"/>
  <c r="F22"/>
  <c r="E22"/>
  <c r="F21" s="1"/>
  <c r="E21" s="1"/>
  <c r="F19"/>
  <c r="E19"/>
  <c r="F16"/>
  <c r="F14"/>
  <c r="E14"/>
  <c r="F13"/>
  <c r="E13"/>
  <c r="D32" i="16"/>
  <c r="C32"/>
  <c r="D29"/>
  <c r="C29"/>
  <c r="D26"/>
  <c r="C26"/>
  <c r="D24"/>
  <c r="C24"/>
  <c r="D21"/>
  <c r="C21"/>
  <c r="D19"/>
  <c r="C19"/>
  <c r="C34" s="1"/>
  <c r="D12"/>
  <c r="D34" s="1"/>
  <c r="C12"/>
  <c r="F18" i="15" l="1"/>
  <c r="E18" s="1"/>
  <c r="F38"/>
  <c r="E38" s="1"/>
  <c r="F58"/>
  <c r="E58" s="1"/>
  <c r="F72"/>
  <c r="E72" s="1"/>
  <c r="F78"/>
  <c r="E78" s="1"/>
  <c r="G14" i="21"/>
  <c r="G25"/>
  <c r="F25" s="1"/>
  <c r="G31"/>
  <c r="F31" s="1"/>
  <c r="G38"/>
  <c r="F38" s="1"/>
  <c r="G37" s="1"/>
  <c r="F37" s="1"/>
  <c r="F14" l="1"/>
  <c r="G13"/>
  <c r="F87" i="15"/>
  <c r="E87" s="1"/>
  <c r="F13" i="21" l="1"/>
  <c r="F76" s="1"/>
  <c r="G76"/>
  <c r="D45" i="5"/>
  <c r="C45"/>
  <c r="D42"/>
  <c r="C39"/>
  <c r="D38"/>
  <c r="D34"/>
  <c r="D31"/>
  <c r="C31"/>
  <c r="C30" s="1"/>
  <c r="D30"/>
  <c r="D27"/>
  <c r="D21"/>
  <c r="C21"/>
  <c r="D16"/>
  <c r="C16"/>
  <c r="C15"/>
  <c r="D13"/>
  <c r="C13"/>
  <c r="C51" i="2"/>
  <c r="C50" s="1"/>
  <c r="C45"/>
  <c r="C38" i="5" l="1"/>
  <c r="D37" s="1"/>
  <c r="C37" s="1"/>
  <c r="D12"/>
  <c r="C12" s="1"/>
  <c r="D11" s="1"/>
  <c r="D15"/>
  <c r="D28" i="2"/>
  <c r="D24"/>
  <c r="C24"/>
  <c r="C23" s="1"/>
  <c r="C14"/>
  <c r="E31" i="24"/>
  <c r="D31"/>
  <c r="C31"/>
  <c r="D23" i="2" l="1"/>
  <c r="D10" s="1"/>
  <c r="C10"/>
  <c r="C11" i="5"/>
  <c r="C49" s="1"/>
  <c r="D49"/>
  <c r="D50" i="2"/>
  <c r="D44" s="1"/>
  <c r="C44" l="1"/>
  <c r="D43"/>
  <c r="C43" l="1"/>
  <c r="D58"/>
  <c r="C58" l="1"/>
</calcChain>
</file>

<file path=xl/sharedStrings.xml><?xml version="1.0" encoding="utf-8"?>
<sst xmlns="http://schemas.openxmlformats.org/spreadsheetml/2006/main" count="3880" uniqueCount="812">
  <si>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</si>
  <si>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</si>
  <si>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</si>
  <si>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</si>
  <si>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</si>
  <si>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</si>
  <si>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</si>
  <si>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</si>
  <si>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</si>
  <si>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</si>
  <si>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</si>
  <si>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</si>
  <si>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</si>
  <si>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</si>
  <si>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</si>
  <si>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</si>
  <si>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</si>
  <si>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</si>
  <si>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</si>
  <si>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</si>
  <si>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</si>
  <si>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</si>
  <si>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</si>
  <si>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</si>
  <si>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</si>
  <si>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</si>
  <si>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</si>
  <si>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</si>
  <si>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</si>
  <si>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</si>
  <si>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</si>
  <si>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</si>
  <si>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</si>
  <si>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</si>
  <si>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</si>
  <si>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</si>
  <si>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</si>
  <si>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</si>
  <si>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</si>
  <si>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</si>
  <si>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</si>
  <si>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</si>
  <si>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</si>
  <si>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</si>
  <si>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</si>
  <si>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</si>
  <si>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</si>
  <si>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</si>
  <si>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</si>
  <si>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</si>
  <si>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</si>
  <si>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</si>
  <si>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</si>
  <si>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</si>
  <si>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</si>
  <si>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</si>
  <si>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</si>
  <si>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</si>
  <si>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</si>
  <si>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</si>
  <si>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</si>
  <si>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</si>
  <si>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</si>
  <si>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</si>
  <si>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</si>
  <si>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</si>
  <si>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</si>
  <si>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</si>
  <si>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</si>
  <si>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</si>
  <si>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</si>
  <si>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</si>
  <si>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</si>
  <si>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</si>
  <si>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</si>
  <si>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Прочие межбюджетные трансферты, передаваемые бюджетам поселений</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</si>
  <si>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</si>
  <si>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</si>
  <si>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</si>
  <si>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</si>
  <si>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</si>
  <si>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</si>
  <si>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</si>
  <si>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</si>
  <si>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</si>
  <si>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</si>
  <si>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</si>
  <si>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</si>
  <si>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</si>
  <si>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</si>
  <si>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</si>
  <si>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</si>
  <si>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</si>
  <si>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</si>
  <si>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</si>
  <si>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</si>
  <si>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</si>
  <si>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</si>
  <si>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</si>
  <si>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</si>
  <si>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</si>
  <si>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</si>
  <si>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</si>
  <si>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</si>
  <si>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</si>
  <si>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</si>
  <si>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</si>
  <si>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</si>
  <si>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</si>
  <si>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</si>
  <si>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</si>
  <si>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</si>
  <si>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</si>
  <si>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</si>
  <si>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</si>
  <si>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</si>
  <si>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</si>
  <si>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</si>
  <si>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</si>
  <si>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</si>
  <si>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</si>
  <si>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</si>
  <si>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</si>
  <si>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</si>
  <si>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</si>
  <si>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</si>
  <si>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</si>
  <si>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</si>
  <si>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</si>
  <si>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</si>
  <si>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</si>
  <si>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</si>
  <si>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</si>
  <si>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</si>
  <si>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</si>
  <si>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</si>
  <si>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</si>
  <si>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</si>
  <si>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</si>
  <si>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</si>
  <si>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</si>
  <si>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</si>
  <si>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</si>
  <si>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</si>
  <si>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</si>
  <si>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</si>
  <si>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</si>
  <si>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</si>
  <si>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</si>
  <si>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</si>
  <si>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</si>
  <si>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</si>
  <si>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</si>
  <si>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</si>
  <si>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</si>
  <si>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</si>
  <si>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</si>
  <si>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</si>
  <si>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</si>
  <si>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</si>
  <si>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</si>
  <si>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</si>
  <si>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</si>
  <si>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</si>
  <si>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</si>
  <si>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</si>
  <si>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</si>
  <si>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</si>
  <si>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</si>
  <si>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</si>
  <si>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</si>
  <si>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</si>
  <si>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Субвенции бюджетам поселений на выполнение передаваемых полномочий субъектов Российской Федерации</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</si>
  <si>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</si>
  <si>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</si>
  <si>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</si>
  <si>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</si>
  <si>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</si>
  <si>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</si>
  <si>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</si>
  <si>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</si>
  <si>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</si>
  <si>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</si>
  <si>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</si>
  <si>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</si>
  <si>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</si>
  <si>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</si>
  <si>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</si>
  <si>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</si>
  <si>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</si>
  <si>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</si>
  <si>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</si>
  <si>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</si>
  <si>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</si>
  <si>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</si>
  <si>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</si>
  <si>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</si>
  <si>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</si>
  <si>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</si>
  <si>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</si>
  <si>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</si>
  <si>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</si>
  <si>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</si>
  <si>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ДОХОДЫ ОТ ПРОДАЖИ МАТЕРИАЛЬНЫХ И НЕ МАТЕРИАЛЬНЫХ АКТИВОВ</t>
  </si>
  <si>
    <t xml:space="preserve"> 1 14 00000 00 0000 000</t>
  </si>
  <si>
    <t>Доходы от продажи земельных участков,государственная собственность на которые не разграниченна и которые расположены в границах сельских поселений</t>
  </si>
  <si>
    <t xml:space="preserve"> 1 14 06013 10 0000 180</t>
  </si>
  <si>
    <t xml:space="preserve"> 1 06 06043 10 1000 110</t>
  </si>
  <si>
    <t xml:space="preserve"> 1 06 06043 10 2100 110</t>
  </si>
  <si>
    <t>Земельный налогс физических лиц,обладающих земельным участком,расположенным в границах сельских поселений(пени по соответствующему платежу)</t>
  </si>
  <si>
    <t>1 06 06043 10 0000 110</t>
  </si>
  <si>
    <t>Земельный налог с физических лиц</t>
  </si>
  <si>
    <t>1 06 06040 00 0000 110</t>
  </si>
  <si>
    <t>Земельный налог с организаций,обладающих земельным участком,расположенным в границах сельских поселений</t>
  </si>
  <si>
    <t>1 06 06033 10 0000 110</t>
  </si>
  <si>
    <t>Земельный налог с организаций</t>
  </si>
  <si>
    <t>1 06 06000 000000 110</t>
  </si>
  <si>
    <t xml:space="preserve"> 1 06 01030 10 4000 100</t>
  </si>
  <si>
    <t xml:space="preserve"> 1 06 01030 10 1000 110</t>
  </si>
  <si>
    <t>Налог на имущество физических лиц, взимаемый по ставкам, применяемым к объектам налогооблажения, расположенным в границах сельских поселений(прочие поступления)</t>
  </si>
  <si>
    <t>Налог на имущество физических лиц, взимаемый по ставкам, применяемым к объектам налогооблажения, расположенным в границах сельских поселений(Перерасчеты,недоимка и задолженность по соответствующему платежу, в том числе по отменному)</t>
  </si>
  <si>
    <t>Налог на имущество физических лиц, взимаемый по ставкам, применяемым к объектам налогооблажения, расположенным в границах сельских поселений</t>
  </si>
  <si>
    <t>106 01030 10 0000 110</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</si>
  <si>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</si>
  <si>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</si>
  <si>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</si>
  <si>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</si>
  <si>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</si>
  <si>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</si>
  <si>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</si>
  <si>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</si>
  <si>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Дотации бюджетам поселений на выравнивание бюджетной обеспеченности из районного бюджета</t>
  </si>
  <si>
    <t>Сумма 2019 год</t>
  </si>
  <si>
    <t>Сумма на 2018 год</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</si>
  <si>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</si>
  <si>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</si>
  <si>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</si>
  <si>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</si>
  <si>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</si>
  <si>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</si>
  <si>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</si>
  <si>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</si>
  <si>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Невыясненные поступления, зачисляемые в бюджеты поселений</t>
  </si>
  <si>
    <t xml:space="preserve"> 1 17 01050 10 0000 180</t>
  </si>
  <si>
    <t xml:space="preserve"> 1 17 05050 10 0000 180</t>
  </si>
  <si>
    <t>Наименование  главного администратора доходов местного бюджета</t>
  </si>
  <si>
    <t>главного администратора доходов</t>
  </si>
  <si>
    <t>доходов местного бюджета</t>
  </si>
  <si>
    <t>Прочие неналоговые доходы</t>
  </si>
  <si>
    <t>Дотации бюджетам поселений на поддержку мер по обеспечению сбалансированности бюджетов</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</si>
  <si>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</si>
  <si>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</si>
  <si>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Объем заимствований всего</t>
  </si>
  <si>
    <t>в том числе</t>
  </si>
  <si>
    <t xml:space="preserve">           </t>
  </si>
  <si>
    <t>Наименование  главного администратора источников финансирования дефицита местного бюджета</t>
  </si>
  <si>
    <t>главного администратора источников</t>
  </si>
  <si>
    <t>источников финансирования дефицита местного бюджета</t>
  </si>
  <si>
    <t>01 02 00 00 10 0000 710</t>
  </si>
  <si>
    <t>01 02 00 00 10 0000 810</t>
  </si>
  <si>
    <t>01 03 01 00 10 0000 710</t>
  </si>
  <si>
    <t>01 03 01 00 10 0000 810</t>
  </si>
  <si>
    <t>01 05 02 01 10 0000 510</t>
  </si>
  <si>
    <t>01 05 02 01 10 0000 610</t>
  </si>
  <si>
    <t>01 06 06 00 10 0000 810</t>
  </si>
  <si>
    <t>0707</t>
  </si>
  <si>
    <t>0700</t>
  </si>
  <si>
    <t xml:space="preserve">                                                                         Приложение 11</t>
  </si>
  <si>
    <t xml:space="preserve">                                                                                                                      " О бюджете Червянского муниципального образования"</t>
  </si>
  <si>
    <t xml:space="preserve">                                                                           Приложение 3</t>
  </si>
  <si>
    <t xml:space="preserve"> 1 03 02230 01 0000 110</t>
  </si>
  <si>
    <t>1 03 02240 01 0000 110</t>
  </si>
  <si>
    <t>1 03 02250 01 0000 110</t>
  </si>
  <si>
    <t>1 03 02260 01 0000 110</t>
  </si>
  <si>
    <t>1 06 06030 00 0000 110</t>
  </si>
  <si>
    <t>1 03 02230 01 0000 110</t>
  </si>
  <si>
    <t xml:space="preserve">Прочие межбюджетные трансферты, передаваемые бюджетам </t>
  </si>
  <si>
    <t>Прочие межбюджетные трансферты, передаваемые бюджетам сельских поселений</t>
  </si>
  <si>
    <t>Дотации бюджетам бюджетной системы Российской Федерации</t>
  </si>
  <si>
    <t>Субвенции бюджетам бюджетной системы Российской Федерации</t>
  </si>
  <si>
    <t xml:space="preserve"> 1 06 06043 10 2000 110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</si>
  <si>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</si>
  <si>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</si>
  <si>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бюджетной системы Российской Федерации (межбюджетные субсидии)</t>
  </si>
  <si>
    <t>Прочие субсидии бюджетам сельских поселений</t>
  </si>
  <si>
    <t>Уплата налога  на имущество организаций и земельного налога</t>
  </si>
  <si>
    <t xml:space="preserve">Прочая закупка товаров, работ и услуг </t>
  </si>
  <si>
    <t xml:space="preserve">                                                                       к проекту Думы </t>
  </si>
  <si>
    <t xml:space="preserve">                                                                       к пректу Думы</t>
  </si>
  <si>
    <t xml:space="preserve">                                                                                     к проекту Думы</t>
  </si>
  <si>
    <t xml:space="preserve">                                                                      к проекту Думы </t>
  </si>
  <si>
    <t xml:space="preserve">                                                    Приложение 1</t>
  </si>
  <si>
    <t xml:space="preserve">                                                                           Приложение 2</t>
  </si>
  <si>
    <t xml:space="preserve">                                  Приложение 8</t>
  </si>
  <si>
    <t xml:space="preserve">                                                                         Приложение 10</t>
  </si>
  <si>
    <t xml:space="preserve">                                                                     Приложение 12</t>
  </si>
  <si>
    <t xml:space="preserve">                                                                                        Приложение 13</t>
  </si>
  <si>
    <t xml:space="preserve">                                                                                                                                                            на 2020 год и на плановый период 2021-2022 годов.</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</si>
  <si>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</si>
  <si>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</si>
  <si>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</si>
  <si>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</si>
  <si>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</si>
  <si>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</si>
  <si>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</si>
  <si>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</si>
  <si>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</si>
  <si>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</si>
  <si>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</si>
  <si>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</si>
  <si>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</si>
  <si>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</si>
  <si>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</si>
  <si>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</si>
  <si>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</si>
  <si>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</si>
  <si>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</si>
  <si>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</si>
  <si>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</si>
  <si>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</si>
  <si>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</si>
  <si>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</si>
  <si>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</si>
  <si>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</si>
  <si>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</si>
  <si>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</si>
  <si>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</si>
  <si>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</si>
  <si>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</si>
  <si>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</si>
  <si>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</si>
  <si>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4230189999</t>
  </si>
  <si>
    <t>Подпрограмма "Обеспечение пожарной безопасности"</t>
  </si>
  <si>
    <t>4250000000</t>
  </si>
  <si>
    <t>Расходы на оплату тьруда работников МКУКМО"ЦКО"</t>
  </si>
  <si>
    <t>4250181110</t>
  </si>
  <si>
    <t>310</t>
  </si>
  <si>
    <t>Расходы на обеспечение деятельности МКУКМО"ЦКО"</t>
  </si>
  <si>
    <t>4250181190</t>
  </si>
  <si>
    <t>4250289999</t>
  </si>
  <si>
    <t>Подпрограмма "Профилактика преступлений и иных правонарушений</t>
  </si>
  <si>
    <t>4220000000</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</si>
  <si>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</si>
  <si>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</si>
  <si>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</si>
  <si>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</si>
  <si>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</si>
  <si>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</si>
  <si>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</si>
  <si>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</si>
  <si>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</si>
  <si>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</si>
  <si>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</si>
  <si>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</si>
  <si>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</si>
  <si>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</si>
  <si>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</si>
  <si>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</si>
  <si>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</si>
  <si>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</si>
  <si>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</si>
  <si>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</si>
  <si>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</si>
  <si>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Подпрограмма  "Капитальный ремонт муниципального жилищного фонда"</t>
  </si>
  <si>
    <t>4510000000</t>
  </si>
  <si>
    <t>4510189999</t>
  </si>
  <si>
    <t>Жилищное хозяйство</t>
  </si>
  <si>
    <t>0501</t>
  </si>
  <si>
    <t>Подпрограмма "Благоустройство и комфортная среда"</t>
  </si>
  <si>
    <t>4540000000</t>
  </si>
  <si>
    <t>Расходы на оплату труда работников МКУКМО"ЦКО"</t>
  </si>
  <si>
    <t>4540281110</t>
  </si>
  <si>
    <t>4540281190</t>
  </si>
  <si>
    <t>4570000000</t>
  </si>
  <si>
    <t>4570189999</t>
  </si>
  <si>
    <t>Муниципальная программа "Развитие культуры, спорта, и молодежной политики"</t>
  </si>
  <si>
    <t>4600000000</t>
  </si>
  <si>
    <t>Подпрограмма "Организация досуга жителей муниципального образования"</t>
  </si>
  <si>
    <t>4620000000</t>
  </si>
  <si>
    <t>4620182110</t>
  </si>
  <si>
    <t>4620182190</t>
  </si>
  <si>
    <t>4620289999</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</si>
  <si>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</si>
  <si>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</si>
  <si>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</si>
  <si>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</si>
  <si>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0804</t>
  </si>
  <si>
    <t>4650181190</t>
  </si>
  <si>
    <t>Подпрограмма "Развитие физической культуры и массового спорта "</t>
  </si>
  <si>
    <t>4640000000</t>
  </si>
  <si>
    <t>4640189999</t>
  </si>
  <si>
    <t>Физическая культура</t>
  </si>
  <si>
    <t>1101</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</si>
  <si>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</si>
  <si>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</si>
  <si>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</si>
  <si>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</si>
  <si>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</si>
  <si>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</si>
  <si>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</si>
  <si>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</si>
  <si>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</si>
  <si>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</si>
  <si>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</si>
  <si>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</si>
  <si>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Обеспечение деятельности контрольно- счетных огранов</t>
  </si>
  <si>
    <t>Расходы на переданные полномочия по исполнению местного бюджета</t>
  </si>
  <si>
    <t>7700383190</t>
  </si>
  <si>
    <t>7700400000</t>
  </si>
  <si>
    <t>Иные бюджетные ассигнования</t>
  </si>
  <si>
    <t>Резервный фонд</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</si>
  <si>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</si>
  <si>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</si>
  <si>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</si>
  <si>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</si>
  <si>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</si>
  <si>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</si>
  <si>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</si>
  <si>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Подпрограмма" Обеспечение пожарной безопасности"</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</si>
  <si>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</si>
  <si>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</si>
  <si>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"Развитие малого и среднего предпринимательства"</t>
  </si>
  <si>
    <t>4410000000</t>
  </si>
  <si>
    <t>4540189999</t>
  </si>
  <si>
    <t>Подпрограмма " Благоустройство"</t>
  </si>
  <si>
    <t>Подпрограмма "Устройство контейнерных площадок и  установка контейнеров. Обращение с ТКО."</t>
  </si>
  <si>
    <t>Подпрограмма «Муниципальное управление собственностью»</t>
  </si>
  <si>
    <t>4120000000</t>
  </si>
  <si>
    <t>4120189999</t>
  </si>
  <si>
    <t xml:space="preserve"> Подпрограмма «Социальное обеспечение»</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</si>
  <si>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</si>
  <si>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</si>
  <si>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</si>
  <si>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</si>
  <si>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</si>
  <si>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</si>
  <si>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</si>
  <si>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</si>
  <si>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</si>
  <si>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</si>
  <si>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</si>
  <si>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</si>
  <si>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</si>
  <si>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</si>
  <si>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</si>
  <si>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 О бюджете Червянского муниципального образования"</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</si>
  <si>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</si>
  <si>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</si>
  <si>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</si>
  <si>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</si>
  <si>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</si>
  <si>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</si>
  <si>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</si>
  <si>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</si>
  <si>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</si>
  <si>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</si>
  <si>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</si>
  <si>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</si>
  <si>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</si>
  <si>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</si>
  <si>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</si>
  <si>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</si>
  <si>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</si>
  <si>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</si>
  <si>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</si>
  <si>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</si>
  <si>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</si>
  <si>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</si>
  <si>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</si>
  <si>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</si>
  <si>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</si>
  <si>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</si>
  <si>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</si>
  <si>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</si>
  <si>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</si>
  <si>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</si>
  <si>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</si>
  <si>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</si>
  <si>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</si>
  <si>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 xml:space="preserve">Муниципальная  программа"Дороги местного значенияг" </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</si>
  <si>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</si>
  <si>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</si>
  <si>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</si>
  <si>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</si>
  <si>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</si>
  <si>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</si>
  <si>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</si>
  <si>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</si>
  <si>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</si>
  <si>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</si>
  <si>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</si>
  <si>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</si>
  <si>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</si>
  <si>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</si>
  <si>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</si>
  <si>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</si>
  <si>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</si>
  <si>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</si>
  <si>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</si>
  <si>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</si>
  <si>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</si>
  <si>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</si>
  <si>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</si>
  <si>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</si>
  <si>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</si>
  <si>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4570100000</t>
  </si>
  <si>
    <t>Реализация мероприятий перечня проектов народных инициатив</t>
  </si>
  <si>
    <t>Муниципальная программа "Развитие культуры, спорта, молодежной политики "</t>
  </si>
  <si>
    <t>Основное мероприятие обеспечение деятельности досуговых центров</t>
  </si>
  <si>
    <t>4620100000</t>
  </si>
  <si>
    <t>110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</si>
  <si>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</si>
  <si>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</si>
  <si>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</si>
  <si>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</si>
  <si>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</si>
  <si>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</si>
  <si>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</si>
  <si>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</si>
  <si>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</si>
  <si>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</si>
  <si>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4210100000</t>
  </si>
  <si>
    <t>4240100000</t>
  </si>
  <si>
    <t>Основное мероприятие Содержание внутрипоселковых дорог</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</si>
  <si>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</si>
  <si>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</si>
  <si>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Основное мероприятие Повышение уровня благоустройства территории</t>
  </si>
  <si>
    <t>Подпрограмма "Устройство контейнерных площадок и установка контейнеров. Обращение с ТКО  "</t>
  </si>
  <si>
    <t>Муниципальная программа "Эффективтивное муниципальное управление "</t>
  </si>
  <si>
    <t>4140100000</t>
  </si>
  <si>
    <t>Основное мероприятие" Подготовка.переподготовка (повышение квалификации) кадров"</t>
  </si>
  <si>
    <t>Основное мероприятие Профилактика наркомании токсикомании и алкоголизма</t>
  </si>
  <si>
    <t>4660100000</t>
  </si>
  <si>
    <t>112</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</si>
  <si>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</si>
  <si>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</si>
  <si>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</si>
  <si>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</si>
  <si>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</si>
  <si>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 xml:space="preserve"> 2 02 30000 00 0000 150</t>
  </si>
  <si>
    <t xml:space="preserve"> 2 02 35118 00 0000 150</t>
  </si>
  <si>
    <t xml:space="preserve"> 2 02 35118 10 0000 150</t>
  </si>
  <si>
    <t>2 02 30024 00 0000 150</t>
  </si>
  <si>
    <t>2 02 30024 10 0000 150</t>
  </si>
  <si>
    <t xml:space="preserve"> 2 02 40000 00 0000 150</t>
  </si>
  <si>
    <t xml:space="preserve"> 2 02 49999 00 0000 150</t>
  </si>
  <si>
    <t xml:space="preserve"> 2 02 49999 10 0000 150</t>
  </si>
  <si>
    <t xml:space="preserve"> 2 02 03000 00 0000 150</t>
  </si>
  <si>
    <t>2 02 15002 10 0000 150</t>
  </si>
  <si>
    <t xml:space="preserve"> 2 02 29999 10 0000 150</t>
  </si>
  <si>
    <t>2 02 29999 10 0000 150</t>
  </si>
  <si>
    <t>2 02 10000 00 0000 150</t>
  </si>
  <si>
    <t>Подпрограмма "Госсударственная политика в сфере экономического развития Иркутской области</t>
  </si>
  <si>
    <t>7110100000</t>
  </si>
  <si>
    <t>7100000000</t>
  </si>
  <si>
    <t>4400189999</t>
  </si>
  <si>
    <t>4400100000</t>
  </si>
  <si>
    <t xml:space="preserve">                                                                                                                             на 2021 год и на плановый период 2022-2023 годов.</t>
  </si>
  <si>
    <t>Государственные программы Иркутской области и муниципальные программы Мухинского муниципального образования</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</si>
  <si>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</si>
  <si>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Мухинского МО</t>
  </si>
  <si>
    <t>Глава Мухинского муниципального образования</t>
  </si>
  <si>
    <t>С.В.Жилочкина</t>
  </si>
  <si>
    <t>Основные мероприятия обеспечения деятельности  пожарной охраны</t>
  </si>
  <si>
    <t>4250189999</t>
  </si>
  <si>
    <t>Расходы на обеспечение деятельности муниципальных учреждений, находящихся в ведении Мухинского муниципального образования</t>
  </si>
  <si>
    <t xml:space="preserve"> пп "Комплексные меры профилактики наркомании и других социально-негативных явлений"</t>
  </si>
  <si>
    <t>пп."Развитие культуры, спорта и молодежной политики"</t>
  </si>
  <si>
    <t>46401899999</t>
  </si>
  <si>
    <t>МП "Развитие культуры,спорта и молодежной политики</t>
  </si>
  <si>
    <t>пп"Комлексные меры профилактики наркомании и других социально-негативных явлений"</t>
  </si>
  <si>
    <t>90А0151180</t>
  </si>
  <si>
    <t>МП "Дороги месного значения"</t>
  </si>
  <si>
    <t>Подпрограмма  "Благоустройство"</t>
  </si>
  <si>
    <t>МП "Развитие культуры,спорта и молодежной политики"</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</si>
  <si>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</si>
  <si>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Администрация Мухинского муниципального образования</t>
  </si>
  <si>
    <t>992</t>
  </si>
  <si>
    <t>90А0173150</t>
  </si>
  <si>
    <t>Подпрограмма "Противодействие экстремизма и профилактика терроризма на территории"</t>
  </si>
  <si>
    <t>пп "Освещение дорог местного значения"</t>
  </si>
  <si>
    <t xml:space="preserve">Основное мероприятие Уличное освещение дорог местного значения" </t>
  </si>
  <si>
    <t>247</t>
  </si>
  <si>
    <t>Закупка энергетических ресурсов</t>
  </si>
  <si>
    <t>Муниципальная программа "Развитие ЖКХ и повышение  энергоэффективности" энергоэффективности"Энергоэффективность и развитие энергетики на терриитории"</t>
  </si>
  <si>
    <t>пп "Энергоэффективность и развитие энергетики на терриитории"</t>
  </si>
  <si>
    <t>мероприятие "Проведение комплекса организационно-правовых мероприятий по управлению энергосбережений"</t>
  </si>
  <si>
    <t>пп "Энергоэффективность и развитие энергетики  на территории"</t>
  </si>
  <si>
    <t>45 2 0000000</t>
  </si>
  <si>
    <t>45 2 01 89999</t>
  </si>
  <si>
    <t>4520000000</t>
  </si>
  <si>
    <t>4520189999</t>
  </si>
  <si>
    <t>пп."Благоустройство"</t>
  </si>
  <si>
    <t>основное мероприятие "Повышение уровня благоустройства территории"</t>
  </si>
  <si>
    <t>Основное мероприятие Устройство контейнерных площадок"</t>
  </si>
  <si>
    <t>Подпрограмма "Комплексные меры профилактики наркомании и других социально-негативных явлений"</t>
  </si>
  <si>
    <t>Физическаяй культура и спорт</t>
  </si>
  <si>
    <t>1100</t>
  </si>
  <si>
    <t xml:space="preserve">Физическаяй культура </t>
  </si>
  <si>
    <t>пп "Развитие культуры и массового спорта"</t>
  </si>
  <si>
    <t>мероприятие "Создание систем оздоровления  населения средствами физической культуры и спорта МО"</t>
  </si>
  <si>
    <t>46 0 00 00000</t>
  </si>
  <si>
    <t>46 4 00 00000</t>
  </si>
  <si>
    <t>46 4 01 00000</t>
  </si>
  <si>
    <t>46 4 01 89999</t>
  </si>
  <si>
    <t xml:space="preserve">Сумма, руб.             2023 год                </t>
  </si>
  <si>
    <t xml:space="preserve">Основное мероприятие "Уличное освещение дорог местного значения" </t>
  </si>
  <si>
    <t>Подпрограмма "Энергоэффективность и развитие энергетики на территории"</t>
  </si>
  <si>
    <t>Основное мероприятие "Проведение комплекса организационно-правовых мероприятий по управлению энергосбережением"</t>
  </si>
  <si>
    <t>4520100000</t>
  </si>
  <si>
    <t>пп "Благоустройство"</t>
  </si>
  <si>
    <t>Подпрограмма  "  Повышение эффективности деятельности органов самоуправления"</t>
  </si>
  <si>
    <t>Физическая культура и спорт</t>
  </si>
  <si>
    <t xml:space="preserve">Физическая культура </t>
  </si>
  <si>
    <t>Сумма 2023 год</t>
  </si>
  <si>
    <t>" О местном бюджете Мухинского муниципального образования"</t>
  </si>
  <si>
    <t xml:space="preserve">                " О местном бюджете Мухинского муниципального образования"</t>
  </si>
  <si>
    <t>местном бюджете Мухинского муниципального образования</t>
  </si>
  <si>
    <t xml:space="preserve"> " О  местном бюджете  Мухинского муниципального образования"</t>
  </si>
  <si>
    <t>2023г</t>
  </si>
  <si>
    <t xml:space="preserve"> " О местном бюджете Мухинского муниципального образования"</t>
  </si>
  <si>
    <t>"О местном бюджете Мухинского муниципального образования</t>
  </si>
  <si>
    <t xml:space="preserve"> " О  местном бюджете Мухинского муниципального образования"</t>
  </si>
  <si>
    <t xml:space="preserve">           " О местном бюджете Мухинского муниципального образования" </t>
  </si>
  <si>
    <t xml:space="preserve">                                                          " О  местном бюджете Мухинского муниципального образования" </t>
  </si>
  <si>
    <t xml:space="preserve">    " О  местном бюджете Мухинского муниципального образования"</t>
  </si>
  <si>
    <t>Муниципальное казенное учреждение "Администрация Мухинского муниципального образования"</t>
  </si>
  <si>
    <t>1 13 01995 10 0000 130</t>
  </si>
  <si>
    <t>Прочие доходы от оказания платных услуг  (работ) получателями средств бюджетов поселений</t>
  </si>
  <si>
    <t>Прочие доходы от компенсации затрат от бюджетов сельских поселений</t>
  </si>
  <si>
    <t>1 15  02050 10 0000 120</t>
  </si>
  <si>
    <t>Платежи, взимаемые организациями поселений за определение определенных функций</t>
  </si>
  <si>
    <t xml:space="preserve">Глава Мухинского муниципального образования       </t>
  </si>
  <si>
    <t xml:space="preserve">     " О  местном бюджете Мухинского муниципального образования"</t>
  </si>
  <si>
    <t xml:space="preserve">                                                                            Приложение 4</t>
  </si>
  <si>
    <t>Приложение 9</t>
  </si>
  <si>
    <t>ВЕДОМСТВЕННАЯ СТРУКТУРА РАСХОДОВ БЮДЖЕТА МУХИНСКОГО МУНИЦИПАЛЬНОГО ОБРАЗОВАНИЯ НА ПЛАНОВЫЙ ПЕРИОД 2022 и 2023 ГОДОВ(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</si>
  <si>
    <t>Защита населения и территории от последствий ЧС природного и техногенного хаактера, пожарная безопасность</t>
  </si>
  <si>
    <t>Гражданская оборона</t>
  </si>
  <si>
    <t xml:space="preserve"> Гражданская оборона</t>
  </si>
  <si>
    <t>9000000000</t>
  </si>
  <si>
    <t>Основное мероприятия "Защита населения и территорий от ЧС природного и техногенного характер</t>
  </si>
  <si>
    <t>Иные источники внутреннего финансирования дефицитов бюджетов</t>
  </si>
  <si>
    <t>Уменьшение прочих остатков денежных средств бюджетов  сельских поселений</t>
  </si>
  <si>
    <t>Увеличение прочих остатков денежных средств бюджетов сельских поселений</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</si>
  <si>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</si>
  <si>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</si>
  <si>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Привлечение кредитов изт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</si>
  <si>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кредитовиз других бюджетов бюджетной системы Российской Федерации в валюте Российской Федерации</t>
  </si>
  <si>
    <t xml:space="preserve"> 2 02 16001 10 0000 150</t>
  </si>
  <si>
    <t xml:space="preserve">ПРОГНОЗИРУЕМЫЕ ДОХОДЫ БЮДЖЕТА МУХИНСКОГО МУНИЦИПАЛЬНОГО ОБРАЗОВАНИЯ НА  ПЛАНОВЫЙ ПЕРИОД 2023 И 2024 ГОДОВ ПО КЛАССИФИКАЦИИ ДОХОДОВ БЮДЖЕТОВ РФ </t>
  </si>
  <si>
    <t>Сумма 2024 год</t>
  </si>
  <si>
    <t>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</si>
  <si>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</si>
  <si>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Бюджетные кредиты от других бюджетов бюджетной системы Российской Федерации, в том числе:</t>
  </si>
  <si>
    <t>реструктурированные бюджетные кредиты</t>
  </si>
  <si>
    <t xml:space="preserve">Объем погашения в 2023 году </t>
  </si>
  <si>
    <t>до_лет</t>
  </si>
  <si>
    <t>в соответствии с бюджетным законодательством</t>
  </si>
  <si>
    <r>
      <rPr>
        <sz val="12"/>
        <rFont val="Times New Roman"/>
        <family val="1"/>
        <charset val="204"/>
      </rPr>
      <t>Глава Мухинского муниципального образования:                                                                   С.В</t>
    </r>
    <r>
      <rPr>
        <sz val="14"/>
        <rFont val="Times New Roman"/>
        <family val="1"/>
        <charset val="204"/>
      </rPr>
      <t>.Жилочкина</t>
    </r>
  </si>
  <si>
    <t xml:space="preserve">ИСТОЧНИКИ ВНУТРЕННЕГО ФИНАНСИРОВАНИЯ ДЕФИЦИТА БЮДЖЕТА </t>
  </si>
  <si>
    <t>Кредиты кредитных организаций в валюте Российской Федерации</t>
  </si>
  <si>
    <t>Привлечение кредитов от кредитных организаций в валюте Российской Федераци и</t>
  </si>
  <si>
    <t>Погашение кредитов , предоставленных кредитными организациями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</si>
  <si>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</si>
  <si>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 xml:space="preserve">Уменьшение прочих остатков денежных средств бюджетов </t>
  </si>
  <si>
    <t>2024г</t>
  </si>
  <si>
    <t>Увеличение прочих остатков денежных средств бюджетов  сельских поселений</t>
  </si>
  <si>
    <t xml:space="preserve">Уменьшение прочих остатков денежных средств бюджетов  сельских поселений </t>
  </si>
  <si>
    <t>Погашение обязательств, за счет прочих источников внутреннего финансирования дефицитов бюджетов  сельских поселений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</si>
  <si>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</si>
  <si>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поселений(перерасчеты,недоимка и задолженность по соответствующему платежу,в том числе по отменному)</t>
  </si>
  <si>
    <t>Субвенции бюджетам  сельских поселений на выполнение передаваемых полномочий субъектов Российской Федерации</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</si>
  <si>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</si>
  <si>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сельсмких поселений(перерасчеты,недоимка и задолженность по соответствующему платежу,в том числе по отменному)</t>
  </si>
  <si>
    <t>Прочие межбюджетные трансферты, передаваемые бюджетам  сельских поселений</t>
  </si>
  <si>
    <t>Прочие межбюджетные трансферты, передаваемые   бюджетам сельских  поселений</t>
  </si>
  <si>
    <t xml:space="preserve">Сумма, руб.             2024 год                </t>
  </si>
  <si>
    <t>Резервные средства  администрации муниципального образования</t>
  </si>
  <si>
    <t xml:space="preserve">   </t>
  </si>
  <si>
    <t xml:space="preserve">Дотации на выравнивание бюджетной  </t>
  </si>
  <si>
    <t xml:space="preserve">                                                          на 2023 год и плановый период 2024 и 2025годов</t>
  </si>
  <si>
    <t>Сумма на 2023 год</t>
  </si>
  <si>
    <t xml:space="preserve">ПРОГНОЗИРУЕМЫЕ ДОХОДЫ БЮДЖЕТА МУХИНСКОГО МУНИЦИПАЛЬНОГО ОБРАЗОВАНИЯ НА 2023 ГОД ПО КЛАССИФИКАЦИИ ДОХОДОВ БЮДЖЕТОВ РФ </t>
  </si>
  <si>
    <t xml:space="preserve">                                                                на 2023 год и на плановый период 2024 и 2025 годов.</t>
  </si>
  <si>
    <t>Сумма 2025 год</t>
  </si>
  <si>
    <t xml:space="preserve">           на 2023 год и на плановый период 2024 и 2025 годов.</t>
  </si>
  <si>
    <t>ПЕРЕЧЕНЬ ГЛАВНЫХ АДМИНИСТРАТОРОВ ДОХОДОВ БЮДЖЕТАМУХИНСКОГО МУНИЦИПАЛЬНОГО ОБРАЗОВАНИЯ НА 2023 ГОД  И НА ПЛАНОВЫЙ ПЕРИОД 2024 И 2025 ГОДОВ</t>
  </si>
  <si>
    <t xml:space="preserve">            на 2023 год и на плановый период 2024 и 2025 годов.</t>
  </si>
  <si>
    <t xml:space="preserve">ПЕРЕЧЕНЬ ГЛАВНЫХ АДМИНИСТРАТОРОВ ИСТОЧНИКОВ  ФИНАНСИРОВАНИЯ ДЕФИЦИТА БЮДЖЕТА МУХИНСКОГО МУНИЦИПАЛЬНОГО ОБРАЗОВАНИЯ НА 2023 ГОД И НА ПЛАНОВЫЙ ПЕРИОД 2024 И 2025 ГОДОВ </t>
  </si>
  <si>
    <t xml:space="preserve">                                   на 2023 год и на плановый период 2024 и 2025 годов.</t>
  </si>
  <si>
    <t>И ПОДРАЗДЕЛАМ КЛАССИФИКАЦИИ РАСХОДОВ БЮДЖЕТОВ МУХИНСКОГО МУНИЦИПАЛЬНОГО ОБРАЗОВАНИЯ НА 2023 ГОД.</t>
  </si>
  <si>
    <t>на 2023 год и на плановый период 2024 и 2025 годов.</t>
  </si>
  <si>
    <t>И ПОДРАЗДЕЛАМ КЛАССИФИКАЦИИ РАСХОДОВ БЮДЖЕТОВ МУХИНСКОГО МУНИЦИПАЛЬНОГО ОБРАЗОВАНИЯ НА   ПЛАНОВЫЙ ПЕРИОД 2024 И 2025 ГОДОВ.</t>
  </si>
  <si>
    <t xml:space="preserve">                                                                                                                             на 2023 год и на плановый период 2024 и 2025 годов.</t>
  </si>
  <si>
    <t xml:space="preserve">                                                                                    НА ПЛАНОВЫЙ ПЕРИОД 2024 И 2025 ГОДОВ</t>
  </si>
  <si>
    <t>2024 год</t>
  </si>
  <si>
    <t>2025 год</t>
  </si>
  <si>
    <t>на 2023 год и на плановый период 2024 и 2025 годов</t>
  </si>
  <si>
    <t xml:space="preserve"> НА 2023 ГОД.</t>
  </si>
  <si>
    <t>Сумма  на 2023 год</t>
  </si>
  <si>
    <t>Расходы на выплату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</si>
  <si>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    </t>
  </si>
  <si>
    <t xml:space="preserve">Областные непрограммные расходы </t>
  </si>
  <si>
    <t>на 2023год и на плановый период 2024-2025 годов</t>
  </si>
  <si>
    <r>
      <t xml:space="preserve">ВЕДОМСТВЕННАЯ СТРУКТУРА РАСХОДОВ БЮДЖЕТА МУХИНСКОГО МУНИЦИПАЛЬНОГО ОБРАЗОВАНИЯ НА 2023 ГОД </t>
    </r>
    <r>
      <rPr>
        <b/>
        <sz val="18"/>
        <color indexed="8"/>
        <rFont val="Times New Roman"/>
        <family val="1"/>
        <charset val="204"/>
      </rPr>
      <t>(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</si>
  <si>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на 2023 год и плановый период 2024 и 2025годов</t>
  </si>
  <si>
    <t xml:space="preserve">Сумма, руб.             2025 год                </t>
  </si>
  <si>
    <t xml:space="preserve">                                               на 2023 год и на плановый период 2024 и 2025 годов"</t>
  </si>
  <si>
    <t>Программа муниципальных внутренних заимствований Мухинского муниципального образования на 2023 год  и на плановый период 2024 и 2025 годов</t>
  </si>
  <si>
    <t>Верхний предел муниципального долга на 01.01.2023 года</t>
  </si>
  <si>
    <t>Объем привлечения  в 2023 году</t>
  </si>
  <si>
    <t>Верхний предел муниципального долга на 01 .01. 2024 года</t>
  </si>
  <si>
    <t xml:space="preserve">Объем привлечения в 2024 году  </t>
  </si>
  <si>
    <t xml:space="preserve">Объем погашения в 2024 году </t>
  </si>
  <si>
    <t>Верхний предел муниципального долга на 01.01.  2025 года</t>
  </si>
  <si>
    <t>Объем привлечения  в 2025 году</t>
  </si>
  <si>
    <t>Объем погашения в 2025 году</t>
  </si>
  <si>
    <t>Верхний предел муниципального долга на 01.01. 2026 года</t>
  </si>
  <si>
    <t>Мобилизационная вневойсковая подготовка</t>
  </si>
  <si>
    <t>Мобилизационная, вневойсковая подготовка</t>
  </si>
  <si>
    <t xml:space="preserve">                             Приложение 3  </t>
  </si>
  <si>
    <t>Приложение 5</t>
  </si>
  <si>
    <t xml:space="preserve">        Приложение 6</t>
  </si>
  <si>
    <t>Приложение 7</t>
  </si>
  <si>
    <t>ИСТОЧНИКИ ВНУТРЕННЕГО ФИНАНСИРОВАНИЯ ДЕФИЦИТА БЮДЖЕТА МУХИНСКОГО МУНИЦИПАЛЬНОГО ОБРАЗОВАНИЯ  НА 2023 ГОД И НА ПЛАНОВЫЙ ПЕРИОД 2024 и 2025 ГОДОВ</t>
  </si>
  <si>
    <t>2025  992 01 02г</t>
  </si>
  <si>
    <t>Погашение   бюджетами сельских поселений кредитов от кредитных организаций в валюте Российской Федерации</t>
  </si>
  <si>
    <t>000 01 00 00 00 00 0000 000</t>
  </si>
  <si>
    <t>000 01 02 00 00 00 0000 000</t>
  </si>
  <si>
    <t>000 01 02 00 00 00 0000 700</t>
  </si>
  <si>
    <t>000 01 02 00 00 10 0000 710</t>
  </si>
  <si>
    <t>000 01 02 00 00 00 0000 800</t>
  </si>
  <si>
    <t>000 01 02 00 00 10 0000 810</t>
  </si>
  <si>
    <t>000 01 03 00 00 00 0000 000</t>
  </si>
  <si>
    <t>Бюджетные кредиты от других бюджетов бюджетной системы Российской Федерации</t>
  </si>
  <si>
    <t>001 01 03 01 00 00 0000 000</t>
  </si>
  <si>
    <t>Привлечение бюджетных кредитово от других бюджетов бюджетной системы Российской Федерации  в валюте Российской Федерации</t>
  </si>
  <si>
    <t>001 01 03 01 00 00 0000 700</t>
  </si>
  <si>
    <t xml:space="preserve">001 01 03 01 00 10 0000 710 </t>
  </si>
  <si>
    <t>Погашениет бюджетных кредитов,полученных  от других бюджетов бюджетной системы Российской Федерации в валюте Российской Федерации</t>
  </si>
  <si>
    <t>001 01 03 01 00 00 0000 800</t>
  </si>
  <si>
    <t>001 01 03 01 00 10 0000 810</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</si>
  <si>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</si>
  <si>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</si>
  <si>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</si>
  <si>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</si>
  <si>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</si>
  <si>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</si>
  <si>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</si>
  <si>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</si>
  <si>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</si>
  <si>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001 01 06 00 00 00 0000 000</t>
  </si>
  <si>
    <r>
      <rPr>
        <sz val="12"/>
        <rFont val="Times New Roman"/>
        <family val="1"/>
        <charset val="204"/>
      </rPr>
      <t>Привлечение</t>
    </r>
    <r>
      <rPr>
        <b/>
        <sz val="12"/>
        <rFont val="Times New Roman"/>
        <family val="1"/>
        <charset val="204"/>
      </rPr>
      <t xml:space="preserve"> </t>
    </r>
    <r>
      <rPr>
        <sz val="12"/>
        <rFont val="Times New Roman"/>
        <family val="1"/>
        <charset val="204"/>
      </rPr>
      <t xml:space="preserve"> сельских поселений кредитов от кредитных организаций в валюте Российской Федерации</t>
    </r>
  </si>
  <si>
    <r>
      <rPr>
        <sz val="12"/>
        <rFont val="Times New Roman"/>
        <family val="1"/>
        <charset val="204"/>
      </rPr>
      <t>Погашение бюджетами</t>
    </r>
    <r>
      <rPr>
        <b/>
        <sz val="12"/>
        <rFont val="Times New Roman"/>
        <family val="1"/>
        <charset val="204"/>
      </rPr>
      <t xml:space="preserve"> </t>
    </r>
    <r>
      <rPr>
        <sz val="12"/>
        <rFont val="Times New Roman"/>
        <family val="1"/>
        <charset val="204"/>
      </rPr>
      <t>сельских поселений Российской Федерации кредитов  от других бюджетов бюджетной системы Российской Федерации в валюте Российской Федерации</t>
    </r>
  </si>
  <si>
    <t>Бюджетные кредиты от других бюджетов бюджетной системы Российской Федерации в валюте Российской Федерации</t>
  </si>
  <si>
    <t xml:space="preserve">                        к решению Думы  от 27 декабря 2022г. №12</t>
  </si>
  <si>
    <t>к решению Думы от 27 декабря 2022г. №12</t>
  </si>
  <si>
    <t xml:space="preserve">Проведение  комплекса организационно-правовых мероприятий по управлению энергосбережений" </t>
  </si>
  <si>
    <t xml:space="preserve">    к решению Думы  от 27 декабря 2022г. №12</t>
  </si>
  <si>
    <t>Публично-нормативные социальные выплаты гражданам</t>
  </si>
  <si>
    <t>312</t>
  </si>
  <si>
    <t>Пенсии, пособия, выплачиваемые работодателями, бывшим работникам в денежной форме</t>
  </si>
  <si>
    <t xml:space="preserve"> подпрограмма Молодежная политика</t>
  </si>
  <si>
    <t>4610100000</t>
  </si>
  <si>
    <t>4610189999</t>
  </si>
  <si>
    <t>Основное мероприятие создание условий для временного трудоустройства детей и молодежи в возрасте от 14 до 20 лет</t>
  </si>
  <si>
    <t>Основное мероприятие содействия включения молдодежи в социально-экономическую, общественно- политическую культурную жизнь</t>
  </si>
  <si>
    <t>4610289999</t>
  </si>
  <si>
    <t>4610200000</t>
  </si>
  <si>
    <t>Пенсии, пособия, выплачиваемые работадателями, бывшим работникам в денежной форме</t>
  </si>
  <si>
    <t>,</t>
  </si>
  <si>
    <t>Мероприятие "Пенсия за выслугу лет муниципальным служащим"</t>
  </si>
  <si>
    <t xml:space="preserve">Мероприятие "Пенсия за выслугу лет муниципальным служащим" </t>
  </si>
  <si>
    <t>Основное мероприятие Организация прпаганды безопасного дорожного движения</t>
  </si>
  <si>
    <t>Оказание консультативной, информационной  и методической  субъектам малого и среднего производства в организации ведения бизнеса"</t>
  </si>
  <si>
    <t>Подпрограмма  "  Развитие муниципальной службы""</t>
  </si>
  <si>
    <t>Защита населения и территории от чрезвычайных ситуаций природного и техногенного характера, пожарная безопасность</t>
  </si>
  <si>
    <t xml:space="preserve">                                                                                         Приложение 4</t>
  </si>
  <si>
    <t>7700384190</t>
  </si>
  <si>
    <t>Обеспечение реализации отдельных областных  государственных полномочий, переданных отдельных полномочий Российской Федерации</t>
  </si>
  <si>
    <t>Расходы за счет предоставленно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</si>
  <si>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90А00000010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</si>
  <si>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</si>
  <si>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90А0100000</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</si>
  <si>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</si>
  <si>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Муниципальные  непрограммные расходы</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</si>
  <si>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</si>
  <si>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 А 01 51180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</si>
  <si>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</si>
  <si>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Основное мероприятие Информационно-пропагандное обеспечение профилактика терроризма и экстремизма</t>
  </si>
  <si>
    <t>Мероприятие"Организация пропаганды безопасности дорожного движения"</t>
  </si>
  <si>
    <t>Основное мероприятие "Информационно-пропагандное обеспечениие профыилактика терроризма и экстремизма"</t>
  </si>
  <si>
    <t>Субвенции  бюджетам на осуществление первичного   воинскому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</si>
  <si>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</si>
  <si>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к решению Думы №23 от 28.02.2023г.</t>
  </si>
  <si>
    <t xml:space="preserve">                                               к решению Думы №23 от 28 февраля 2023г.</t>
  </si>
  <si>
    <t>1 13 02995 10 0000 130</t>
  </si>
  <si>
    <t>к решению Думы от 28 февраля 2023года №23</t>
  </si>
  <si>
    <t xml:space="preserve">                                                                                    к решению Думы от 28 февраля 2023г. №23  </t>
  </si>
  <si>
    <t xml:space="preserve">           к решению Думы от 28 февраля 2023г. №23</t>
  </si>
  <si>
    <t>пп."Молодежная политика"</t>
  </si>
  <si>
    <t>4610000000</t>
  </si>
  <si>
    <t>Основное мероприятия " Защита населения и территорий от ЧС природного и техногенного характера</t>
  </si>
  <si>
    <t xml:space="preserve">к решению Думы от 28февраля 2023г. №23 </t>
  </si>
  <si>
    <t>Мероприятие "Обслуживание систем контроля и управления линиями электроосвещения, замена вышедших из строя ламп, светильников, проводов кабелей и других элементов электроосвещения, техническое обслуживание трансформаторов, установка светильников"</t>
  </si>
  <si>
    <t>от 28 февраля 2023г. №23</t>
  </si>
  <si>
    <t xml:space="preserve">                 к решению Думы от 28 февраля 2023г.№23</t>
  </si>
  <si>
    <t>к решению Думы от 28 февраля 2023г.№23</t>
  </si>
  <si>
    <t>024 и  2025 годов"</t>
  </si>
  <si>
    <t>на 2023год и на плановый период 2024 и 2025годов"</t>
  </si>
  <si>
    <t>Закупка энергетичкских ресурсов</t>
  </si>
</sst>
</file>

<file path=xl/styles.xml><?xml version="1.0" encoding="utf-8"?>
<styleSheet xmlns="http://schemas.openxmlformats.org/spreadsheetml/2006/main">
  <numFmts count="9">
    <numFmt numFmtId="164" formatCode="_-* #,##0.00&quot;р.&quot;_-;\-* #,##0.00&quot;р.&quot;_-;_-* &quot;-&quot;??&quot;р.&quot;_-;_-@_-"/>
    <numFmt numFmtId="165" formatCode="_-* #,##0.00_р_._-;\-* #,##0.00_р_._-;_-* &quot;-&quot;??_р_._-;_-@_-"/>
    <numFmt numFmtId="166" formatCode="#,##0.0"/>
    <numFmt numFmtId="167" formatCode="_-* #,##0.0_р_._-;\-* #,##0.0_р_._-;_-* &quot;-&quot;??_р_._-;_-@_-"/>
    <numFmt numFmtId="168" formatCode="#,##0.00_ ;\-#,##0.00\ "/>
    <numFmt numFmtId="169" formatCode="#,##0.00_р_."/>
    <numFmt numFmtId="170" formatCode="#,##0.00&quot;р.&quot;"/>
    <numFmt numFmtId="171" formatCode="000000"/>
    <numFmt numFmtId="172" formatCode="?"/>
  </numFmts>
  <fonts count="54">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0"/>
      <color indexed="8"/>
      <name val="Times New Roman"/>
      <family val="1"/>
      <charset val="204"/>
    </font>
    <font>
      <b/>
      <sz val="18"/>
      <color indexed="8"/>
      <name val="Times New Roman"/>
      <family val="1"/>
      <charset val="204"/>
    </font>
    <font>
      <b/>
      <sz val="10"/>
      <name val="Arial Cyr"/>
      <charset val="204"/>
    </font>
    <font>
      <b/>
      <sz val="12"/>
      <color indexed="0"/>
      <name val="Times New Roman"/>
      <family val="1"/>
      <charset val="204"/>
    </font>
    <font>
      <sz val="12"/>
      <color indexed="0"/>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2"/>
      <name val="Arial Cyr"/>
      <charset val="204"/>
    </font>
    <font>
      <b/>
      <sz val="11"/>
      <name val="Times New Roman"/>
      <family val="1"/>
      <charset val="204"/>
    </font>
    <font>
      <b/>
      <sz val="11"/>
      <color theme="1"/>
      <name val="Calibri"/>
      <family val="2"/>
      <charset val="204"/>
      <scheme val="minor"/>
    </font>
    <font>
      <sz val="10"/>
      <name val="Times New Roman"/>
      <family val="1"/>
      <charset val="204"/>
    </font>
    <font>
      <b/>
      <sz val="10"/>
      <name val="Times New Roman"/>
      <family val="1"/>
      <charset val="204"/>
    </font>
    <font>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indexed="15"/>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0" fontId="5" fillId="0" borderId="0"/>
    <xf numFmtId="165" fontId="9" fillId="0" borderId="0" applyFont="0" applyFill="0" applyBorder="0" applyAlignment="0" applyProtection="0"/>
    <xf numFmtId="165" fontId="5" fillId="0" borderId="0" applyFont="0" applyFill="0" applyBorder="0" applyAlignment="0" applyProtection="0"/>
    <xf numFmtId="0" fontId="25" fillId="4" borderId="0" applyNumberFormat="0" applyBorder="0" applyAlignment="0" applyProtection="0"/>
  </cellStyleXfs>
  <cellXfs count="623">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7"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7"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7"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8" fontId="7" fillId="0" borderId="0" xfId="0" applyNumberFormat="1" applyFont="1" applyFill="1" applyBorder="1" applyAlignment="1">
      <alignment horizontal="right"/>
    </xf>
    <xf numFmtId="169"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0" fontId="0" fillId="0" borderId="0" xfId="0" applyAlignment="1">
      <alignment horizontal="center" vertical="center"/>
    </xf>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0" fontId="20" fillId="2" borderId="2" xfId="1" applyFont="1" applyFill="1" applyBorder="1" applyAlignment="1">
      <alignment horizontal="center" vertical="center" wrapText="1"/>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2" borderId="2" xfId="0" applyFont="1" applyFill="1" applyBorder="1" applyAlignment="1">
      <alignment horizontal="left" vertical="top" wrapText="1"/>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7" fontId="19" fillId="2" borderId="0" xfId="3" applyNumberFormat="1" applyFont="1" applyFill="1"/>
    <xf numFmtId="0" fontId="22" fillId="0" borderId="0" xfId="0" applyFont="1" applyAlignment="1">
      <alignment horizontal="left" vertical="center" wrapText="1"/>
    </xf>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8"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164" fontId="26" fillId="0" borderId="0" xfId="0" applyNumberFormat="1" applyFont="1" applyFill="1" applyBorder="1" applyAlignment="1">
      <alignment horizontal="right"/>
    </xf>
    <xf numFmtId="170"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6" fontId="20" fillId="2" borderId="2" xfId="1" applyNumberFormat="1" applyFont="1" applyFill="1" applyBorder="1" applyAlignment="1">
      <alignment horizontal="center" vertical="center"/>
    </xf>
    <xf numFmtId="166" fontId="19" fillId="2" borderId="2" xfId="1" applyNumberFormat="1" applyFont="1" applyFill="1" applyBorder="1" applyAlignment="1">
      <alignment horizontal="center" vertical="center"/>
    </xf>
    <xf numFmtId="166" fontId="19" fillId="0" borderId="2" xfId="1" applyNumberFormat="1" applyFont="1" applyFill="1" applyBorder="1" applyAlignment="1">
      <alignment horizontal="center" vertical="center"/>
    </xf>
    <xf numFmtId="166" fontId="19" fillId="2" borderId="2" xfId="0" applyNumberFormat="1" applyFont="1" applyFill="1" applyBorder="1" applyAlignment="1">
      <alignment horizontal="center" vertical="center"/>
    </xf>
    <xf numFmtId="166" fontId="19" fillId="0" borderId="2" xfId="0" applyNumberFormat="1" applyFont="1" applyFill="1" applyBorder="1" applyAlignment="1">
      <alignment horizontal="center" vertical="center"/>
    </xf>
    <xf numFmtId="166"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7"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7" fillId="0" borderId="0" xfId="0" applyFont="1" applyFill="1" applyBorder="1"/>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20" fillId="2" borderId="2" xfId="0" applyFont="1" applyFill="1" applyBorder="1" applyAlignment="1">
      <alignment horizontal="left" vertical="top" wrapText="1" indent="1"/>
    </xf>
    <xf numFmtId="3" fontId="20" fillId="0" borderId="2" xfId="0" applyNumberFormat="1" applyFont="1" applyFill="1" applyBorder="1" applyAlignment="1" applyProtection="1">
      <alignment horizontal="center" vertical="center" wrapText="1"/>
    </xf>
    <xf numFmtId="3" fontId="20" fillId="2" borderId="2" xfId="1" applyNumberFormat="1" applyFont="1" applyFill="1" applyBorder="1" applyAlignment="1" applyProtection="1">
      <alignment horizontal="left" vertical="top" wrapText="1" indent="1"/>
      <protection locked="0"/>
    </xf>
    <xf numFmtId="0" fontId="0" fillId="0" borderId="0" xfId="0" applyFont="1"/>
    <xf numFmtId="0" fontId="32" fillId="0" borderId="0" xfId="0" applyFont="1"/>
    <xf numFmtId="0" fontId="20" fillId="8" borderId="2" xfId="1" applyFont="1" applyFill="1" applyBorder="1" applyAlignment="1">
      <alignment horizontal="center" vertical="center" wrapText="1"/>
    </xf>
    <xf numFmtId="1" fontId="20" fillId="8" borderId="2" xfId="1" applyNumberFormat="1" applyFont="1" applyFill="1" applyBorder="1" applyAlignment="1">
      <alignment horizontal="center" vertical="center" wrapText="1"/>
    </xf>
    <xf numFmtId="166" fontId="20" fillId="8" borderId="2" xfId="1" applyNumberFormat="1" applyFont="1" applyFill="1" applyBorder="1" applyAlignment="1" applyProtection="1">
      <alignment horizontal="center" vertical="center" wrapText="1"/>
    </xf>
    <xf numFmtId="166" fontId="20" fillId="8" borderId="2" xfId="1" applyNumberFormat="1" applyFont="1" applyFill="1" applyBorder="1" applyAlignment="1">
      <alignment vertical="center"/>
    </xf>
    <xf numFmtId="166" fontId="19" fillId="8" borderId="2" xfId="1" applyNumberFormat="1" applyFont="1" applyFill="1" applyBorder="1" applyAlignment="1" applyProtection="1">
      <alignment horizontal="center" vertical="center" wrapText="1"/>
    </xf>
    <xf numFmtId="166" fontId="19" fillId="8" borderId="2" xfId="1" applyNumberFormat="1" applyFont="1" applyFill="1" applyBorder="1" applyAlignment="1">
      <alignment vertical="center"/>
    </xf>
    <xf numFmtId="166" fontId="19" fillId="8" borderId="2" xfId="0" applyNumberFormat="1" applyFont="1" applyFill="1" applyBorder="1" applyAlignment="1">
      <alignment vertical="center"/>
    </xf>
    <xf numFmtId="166" fontId="20" fillId="8" borderId="2" xfId="0" applyNumberFormat="1" applyFont="1" applyFill="1" applyBorder="1" applyAlignment="1" applyProtection="1">
      <alignment horizontal="center" vertical="center" wrapText="1"/>
    </xf>
    <xf numFmtId="166" fontId="20" fillId="8" borderId="2" xfId="0" applyNumberFormat="1" applyFont="1" applyFill="1" applyBorder="1" applyAlignment="1">
      <alignment vertical="center"/>
    </xf>
    <xf numFmtId="166" fontId="19" fillId="8" borderId="2" xfId="0"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0" fontId="7" fillId="2" borderId="0" xfId="1" applyFont="1" applyFill="1" applyAlignment="1"/>
    <xf numFmtId="0" fontId="7" fillId="2" borderId="0" xfId="1" applyFont="1" applyFill="1"/>
    <xf numFmtId="0" fontId="7" fillId="2" borderId="0" xfId="1" applyFont="1" applyFill="1" applyAlignment="1">
      <alignment horizontal="left" vertical="top"/>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3" fontId="6" fillId="2" borderId="2" xfId="1"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vertical="top" wrapText="1"/>
      <protection locked="0"/>
    </xf>
    <xf numFmtId="0" fontId="7" fillId="2" borderId="2" xfId="0" applyFont="1" applyFill="1" applyBorder="1" applyAlignment="1">
      <alignmen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vertical="top" wrapText="1"/>
    </xf>
    <xf numFmtId="0" fontId="1" fillId="0" borderId="0" xfId="0" applyFont="1" applyAlignment="1">
      <alignment horizontal="right" vertical="center"/>
    </xf>
    <xf numFmtId="3" fontId="6" fillId="2" borderId="2" xfId="1" applyNumberFormat="1" applyFont="1" applyFill="1" applyBorder="1" applyAlignment="1" applyProtection="1">
      <alignment horizontal="center" vertical="top" wrapText="1"/>
      <protection locked="0"/>
    </xf>
    <xf numFmtId="0" fontId="7" fillId="2" borderId="0" xfId="1" applyFont="1" applyFill="1" applyAlignment="1">
      <alignment horizontal="right" vertical="center"/>
    </xf>
    <xf numFmtId="0" fontId="33" fillId="0" borderId="2" xfId="0" applyFont="1" applyBorder="1" applyAlignment="1">
      <alignment horizontal="center" vertical="center" wrapText="1"/>
    </xf>
    <xf numFmtId="169" fontId="3" fillId="0" borderId="2" xfId="0" applyNumberFormat="1" applyFont="1" applyBorder="1" applyAlignment="1">
      <alignment horizontal="center" vertical="center"/>
    </xf>
    <xf numFmtId="0" fontId="0" fillId="0" borderId="2" xfId="0" applyBorder="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22" fillId="0" borderId="0" xfId="0" applyFont="1" applyAlignment="1">
      <alignment horizontal="right"/>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6" fillId="0" borderId="0" xfId="0" applyNumberFormat="1" applyFont="1" applyFill="1" applyBorder="1" applyAlignment="1">
      <alignment horizontal="center" vertical="top" wrapText="1" readingOrder="1"/>
    </xf>
    <xf numFmtId="0" fontId="3" fillId="0" borderId="0" xfId="0" applyFont="1" applyAlignment="1">
      <alignment horizontal="center"/>
    </xf>
    <xf numFmtId="3" fontId="7" fillId="5" borderId="2" xfId="0" applyNumberFormat="1" applyFont="1" applyFill="1" applyBorder="1" applyAlignment="1" applyProtection="1">
      <alignment horizontal="center" vertical="center" wrapText="1"/>
    </xf>
    <xf numFmtId="0" fontId="7" fillId="5" borderId="2" xfId="0" applyFont="1" applyFill="1" applyBorder="1" applyAlignment="1">
      <alignment vertical="top" wrapText="1"/>
    </xf>
    <xf numFmtId="0" fontId="7" fillId="5" borderId="2" xfId="0" applyFont="1" applyFill="1" applyBorder="1" applyAlignment="1">
      <alignment horizontal="left" vertical="top" wrapText="1"/>
    </xf>
    <xf numFmtId="0" fontId="7" fillId="2" borderId="0" xfId="1" applyFont="1" applyFill="1" applyAlignment="1">
      <alignment horizontal="center" vertical="top"/>
    </xf>
    <xf numFmtId="0" fontId="19" fillId="2" borderId="0" xfId="1" applyFont="1" applyFill="1" applyAlignment="1">
      <alignment horizontal="center"/>
    </xf>
    <xf numFmtId="49" fontId="7" fillId="0" borderId="0" xfId="2" applyNumberFormat="1" applyFont="1" applyFill="1" applyBorder="1" applyAlignment="1">
      <alignment horizontal="center"/>
    </xf>
    <xf numFmtId="49" fontId="7" fillId="0" borderId="0" xfId="0" applyNumberFormat="1" applyFont="1" applyFill="1" applyBorder="1" applyAlignment="1">
      <alignment horizontal="center"/>
    </xf>
    <xf numFmtId="0" fontId="1" fillId="2" borderId="0" xfId="1" applyFont="1" applyFill="1" applyAlignment="1">
      <alignment horizontal="center" vertical="top"/>
    </xf>
    <xf numFmtId="0" fontId="20" fillId="0" borderId="0" xfId="0" applyFont="1"/>
    <xf numFmtId="0" fontId="6" fillId="2" borderId="0" xfId="1" applyFont="1" applyFill="1" applyAlignment="1">
      <alignment horizontal="left" vertical="top"/>
    </xf>
    <xf numFmtId="0" fontId="10" fillId="0" borderId="0" xfId="0" applyFont="1"/>
    <xf numFmtId="0" fontId="20" fillId="0" borderId="0" xfId="0" applyFont="1" applyAlignment="1">
      <alignment horizontal="center"/>
    </xf>
    <xf numFmtId="0" fontId="20" fillId="5" borderId="2" xfId="1" applyFont="1" applyFill="1" applyBorder="1" applyAlignment="1">
      <alignment horizontal="center" vertical="center" wrapText="1"/>
    </xf>
    <xf numFmtId="166" fontId="20" fillId="5" borderId="2" xfId="0" applyNumberFormat="1" applyFont="1" applyFill="1" applyBorder="1" applyAlignment="1" applyProtection="1">
      <alignment horizontal="center" vertical="center" wrapText="1"/>
    </xf>
    <xf numFmtId="166" fontId="19" fillId="5" borderId="2" xfId="0" applyNumberFormat="1" applyFont="1" applyFill="1" applyBorder="1" applyAlignment="1" applyProtection="1">
      <alignment horizontal="center" vertical="center" wrapText="1"/>
    </xf>
    <xf numFmtId="0" fontId="20" fillId="0" borderId="2" xfId="1" applyFont="1" applyFill="1" applyBorder="1" applyAlignment="1">
      <alignment horizontal="center" vertical="center" wrapText="1"/>
    </xf>
    <xf numFmtId="1" fontId="20" fillId="0" borderId="2" xfId="1"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71" fontId="30" fillId="0" borderId="3" xfId="0" applyNumberFormat="1" applyFont="1" applyFill="1" applyBorder="1" applyAlignment="1">
      <alignment horizontal="center" vertical="center" wrapText="1" readingOrder="1"/>
    </xf>
    <xf numFmtId="2" fontId="29" fillId="0" borderId="3" xfId="0" applyNumberFormat="1" applyFont="1" applyFill="1" applyBorder="1" applyAlignment="1">
      <alignment horizontal="right" vertical="center" wrapText="1" readingOrder="1"/>
    </xf>
    <xf numFmtId="0" fontId="4" fillId="0" borderId="2" xfId="0" applyFont="1" applyFill="1" applyBorder="1" applyAlignment="1">
      <alignment horizontal="center" vertical="center"/>
    </xf>
    <xf numFmtId="169" fontId="15" fillId="0" borderId="2" xfId="0" applyNumberFormat="1" applyFont="1" applyFill="1" applyBorder="1" applyAlignment="1">
      <alignment horizontal="center" vertical="center"/>
    </xf>
    <xf numFmtId="2" fontId="19" fillId="5" borderId="2" xfId="1" applyNumberFormat="1" applyFont="1" applyFill="1" applyBorder="1" applyAlignment="1" applyProtection="1">
      <alignment horizontal="center" vertical="center" wrapText="1"/>
    </xf>
    <xf numFmtId="2" fontId="20" fillId="5" borderId="2" xfId="1" applyNumberFormat="1" applyFont="1" applyFill="1" applyBorder="1" applyAlignment="1" applyProtection="1">
      <alignment horizontal="center" vertical="center" wrapText="1"/>
    </xf>
    <xf numFmtId="2" fontId="20" fillId="5" borderId="2" xfId="0" applyNumberFormat="1" applyFont="1" applyFill="1" applyBorder="1" applyAlignment="1" applyProtection="1">
      <alignment horizontal="center" vertical="center" wrapText="1"/>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0" fontId="7"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7" fillId="0" borderId="0" xfId="0" applyFont="1" applyFill="1" applyBorder="1"/>
    <xf numFmtId="4" fontId="20" fillId="0" borderId="2" xfId="0" applyNumberFormat="1" applyFont="1" applyFill="1" applyBorder="1" applyAlignment="1" applyProtection="1">
      <alignment horizontal="center" vertical="center" wrapText="1"/>
    </xf>
    <xf numFmtId="2" fontId="19" fillId="5" borderId="2" xfId="0"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right" vertical="center" wrapText="1"/>
    </xf>
    <xf numFmtId="4" fontId="20" fillId="0" borderId="2" xfId="1" applyNumberFormat="1" applyFont="1" applyFill="1" applyBorder="1" applyAlignment="1">
      <alignment vertical="center"/>
    </xf>
    <xf numFmtId="4" fontId="19" fillId="0" borderId="2" xfId="1" applyNumberFormat="1" applyFont="1" applyFill="1" applyBorder="1" applyAlignment="1" applyProtection="1">
      <alignment horizontal="center" vertical="center" wrapText="1"/>
    </xf>
    <xf numFmtId="4" fontId="19" fillId="0" borderId="2" xfId="1" applyNumberFormat="1" applyFont="1" applyFill="1" applyBorder="1" applyAlignment="1">
      <alignment vertical="center"/>
    </xf>
    <xf numFmtId="4" fontId="19" fillId="5" borderId="2" xfId="1" applyNumberFormat="1" applyFont="1" applyFill="1" applyBorder="1" applyAlignment="1" applyProtection="1">
      <alignment horizontal="center" vertical="center" wrapText="1"/>
    </xf>
    <xf numFmtId="4" fontId="19" fillId="0" borderId="2" xfId="0" applyNumberFormat="1" applyFont="1" applyFill="1" applyBorder="1" applyAlignment="1">
      <alignment vertical="center"/>
    </xf>
    <xf numFmtId="4" fontId="20" fillId="0" borderId="2" xfId="0" applyNumberFormat="1" applyFont="1" applyFill="1" applyBorder="1" applyAlignment="1">
      <alignment vertical="center"/>
    </xf>
    <xf numFmtId="4" fontId="19" fillId="0" borderId="2" xfId="0" applyNumberFormat="1" applyFont="1" applyFill="1" applyBorder="1" applyAlignment="1" applyProtection="1">
      <alignment horizontal="center" vertical="center" wrapText="1"/>
    </xf>
    <xf numFmtId="4" fontId="20" fillId="0" borderId="2" xfId="0" applyNumberFormat="1" applyFont="1" applyBorder="1" applyAlignment="1">
      <alignment vertical="center"/>
    </xf>
    <xf numFmtId="2" fontId="29" fillId="0" borderId="4" xfId="0" applyNumberFormat="1" applyFont="1" applyFill="1" applyBorder="1" applyAlignment="1">
      <alignment horizontal="right" vertical="center" wrapText="1" readingOrder="1"/>
    </xf>
    <xf numFmtId="0" fontId="29" fillId="3" borderId="0" xfId="0" applyNumberFormat="1" applyFont="1" applyFill="1" applyBorder="1" applyAlignment="1">
      <alignment horizontal="left" vertical="top" wrapText="1" readingOrder="1"/>
    </xf>
    <xf numFmtId="0" fontId="29" fillId="0" borderId="0" xfId="0" applyNumberFormat="1" applyFont="1" applyFill="1" applyBorder="1" applyAlignment="1">
      <alignment horizontal="center" vertical="center" wrapText="1" readingOrder="1"/>
    </xf>
    <xf numFmtId="2" fontId="29" fillId="0" borderId="0" xfId="0" applyNumberFormat="1" applyFont="1" applyFill="1" applyBorder="1" applyAlignment="1">
      <alignment horizontal="right" vertical="center" wrapText="1" readingOrder="1"/>
    </xf>
    <xf numFmtId="0" fontId="7" fillId="0" borderId="16" xfId="0" applyFont="1" applyBorder="1" applyAlignment="1">
      <alignment vertical="top" wrapText="1"/>
    </xf>
    <xf numFmtId="0" fontId="7" fillId="0" borderId="18" xfId="0" applyFont="1" applyBorder="1" applyAlignment="1">
      <alignment vertical="top" wrapText="1"/>
    </xf>
    <xf numFmtId="0" fontId="35" fillId="0" borderId="2" xfId="0" applyFont="1" applyBorder="1" applyAlignment="1">
      <alignment horizontal="center"/>
    </xf>
    <xf numFmtId="0" fontId="35" fillId="0" borderId="19" xfId="0" applyFont="1" applyBorder="1" applyAlignment="1">
      <alignment horizontal="center"/>
    </xf>
    <xf numFmtId="0" fontId="35" fillId="0" borderId="1" xfId="0" applyFont="1" applyBorder="1" applyAlignment="1">
      <alignment horizontal="center"/>
    </xf>
    <xf numFmtId="0" fontId="6" fillId="0" borderId="2" xfId="0" applyFont="1" applyBorder="1" applyAlignment="1">
      <alignment horizontal="left" wrapText="1"/>
    </xf>
    <xf numFmtId="4" fontId="35" fillId="0" borderId="2" xfId="0" applyNumberFormat="1" applyFont="1" applyBorder="1" applyAlignment="1">
      <alignment horizontal="right"/>
    </xf>
    <xf numFmtId="0" fontId="36" fillId="0" borderId="2" xfId="0" applyNumberFormat="1" applyFont="1" applyFill="1" applyBorder="1" applyAlignment="1">
      <alignment horizontal="justify" vertical="center" wrapText="1"/>
    </xf>
    <xf numFmtId="0" fontId="6" fillId="0" borderId="19" xfId="0" applyFont="1" applyBorder="1" applyAlignment="1">
      <alignment horizontal="left"/>
    </xf>
    <xf numFmtId="0" fontId="6" fillId="0" borderId="2" xfId="0" applyFont="1" applyBorder="1" applyAlignment="1">
      <alignment horizontal="center"/>
    </xf>
    <xf numFmtId="0" fontId="6" fillId="0" borderId="19" xfId="0" applyFont="1" applyBorder="1" applyAlignment="1">
      <alignment horizontal="center"/>
    </xf>
    <xf numFmtId="4" fontId="6" fillId="0" borderId="2" xfId="0" applyNumberFormat="1" applyFont="1" applyBorder="1" applyAlignment="1">
      <alignment horizontal="right"/>
    </xf>
    <xf numFmtId="0" fontId="37" fillId="0" borderId="2" xfId="0" applyNumberFormat="1" applyFont="1" applyFill="1" applyBorder="1" applyAlignment="1">
      <alignment horizontal="justify" vertical="center" wrapText="1"/>
    </xf>
    <xf numFmtId="0" fontId="7" fillId="0" borderId="19" xfId="0" applyFont="1" applyBorder="1" applyAlignment="1">
      <alignment horizontal="left"/>
    </xf>
    <xf numFmtId="0" fontId="7" fillId="0" borderId="2" xfId="0" applyFont="1" applyBorder="1" applyAlignment="1">
      <alignment horizontal="center"/>
    </xf>
    <xf numFmtId="0" fontId="7" fillId="0" borderId="19" xfId="0" applyFont="1" applyBorder="1" applyAlignment="1">
      <alignment horizontal="center"/>
    </xf>
    <xf numFmtId="4" fontId="7" fillId="0" borderId="2" xfId="0" applyNumberFormat="1" applyFont="1" applyBorder="1" applyAlignment="1">
      <alignment horizontal="right"/>
    </xf>
    <xf numFmtId="49"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6" fillId="0" borderId="2" xfId="0" applyFont="1" applyBorder="1" applyAlignment="1">
      <alignment horizontal="left"/>
    </xf>
    <xf numFmtId="49" fontId="6" fillId="0" borderId="8" xfId="0" applyNumberFormat="1" applyFont="1" applyBorder="1" applyAlignment="1">
      <alignment horizontal="left"/>
    </xf>
    <xf numFmtId="0" fontId="6" fillId="0" borderId="20" xfId="0" applyFont="1" applyBorder="1" applyAlignment="1">
      <alignment vertical="top" wrapText="1"/>
    </xf>
    <xf numFmtId="49" fontId="6" fillId="2" borderId="21" xfId="0" applyNumberFormat="1" applyFont="1" applyFill="1" applyBorder="1" applyAlignment="1">
      <alignment vertical="top" wrapText="1"/>
    </xf>
    <xf numFmtId="49" fontId="6" fillId="2" borderId="9" xfId="0" applyNumberFormat="1" applyFont="1" applyFill="1" applyBorder="1" applyAlignment="1">
      <alignment vertical="top" wrapText="1"/>
    </xf>
    <xf numFmtId="49" fontId="6" fillId="2" borderId="22" xfId="0" applyNumberFormat="1" applyFont="1" applyFill="1" applyBorder="1" applyAlignment="1">
      <alignment vertical="top" wrapText="1"/>
    </xf>
    <xf numFmtId="4" fontId="6" fillId="2" borderId="21" xfId="0" applyNumberFormat="1" applyFont="1" applyFill="1" applyBorder="1" applyAlignment="1">
      <alignment vertical="top" wrapText="1"/>
    </xf>
    <xf numFmtId="0" fontId="7" fillId="0" borderId="2" xfId="0" applyFont="1" applyBorder="1" applyAlignment="1">
      <alignment vertical="top" wrapText="1"/>
    </xf>
    <xf numFmtId="49" fontId="7" fillId="2" borderId="1" xfId="0" applyNumberFormat="1" applyFont="1" applyFill="1" applyBorder="1" applyAlignment="1">
      <alignment vertical="top" wrapText="1"/>
    </xf>
    <xf numFmtId="49" fontId="7" fillId="2" borderId="2" xfId="0" applyNumberFormat="1" applyFont="1" applyFill="1" applyBorder="1" applyAlignment="1">
      <alignment vertical="top" wrapText="1"/>
    </xf>
    <xf numFmtId="4" fontId="7" fillId="2" borderId="1" xfId="0" applyNumberFormat="1" applyFont="1" applyFill="1" applyBorder="1" applyAlignment="1">
      <alignment vertical="top" wrapText="1"/>
    </xf>
    <xf numFmtId="0" fontId="7" fillId="0" borderId="23" xfId="0" applyFont="1" applyBorder="1" applyAlignment="1">
      <alignment vertical="top" wrapText="1"/>
    </xf>
    <xf numFmtId="49" fontId="7" fillId="2" borderId="10" xfId="0" applyNumberFormat="1" applyFont="1" applyFill="1" applyBorder="1" applyAlignment="1">
      <alignment vertical="top" wrapText="1"/>
    </xf>
    <xf numFmtId="4" fontId="7" fillId="2" borderId="24" xfId="0" applyNumberFormat="1" applyFont="1" applyFill="1" applyBorder="1" applyAlignment="1">
      <alignment vertical="top" wrapText="1"/>
    </xf>
    <xf numFmtId="0" fontId="7" fillId="0" borderId="25" xfId="0" applyFont="1" applyBorder="1" applyAlignment="1">
      <alignment vertical="top" wrapText="1"/>
    </xf>
    <xf numFmtId="49" fontId="7" fillId="2" borderId="11" xfId="0" applyNumberFormat="1" applyFont="1" applyFill="1" applyBorder="1" applyAlignment="1">
      <alignment vertical="top" wrapText="1"/>
    </xf>
    <xf numFmtId="4" fontId="7" fillId="2" borderId="2" xfId="0" applyNumberFormat="1" applyFont="1" applyFill="1" applyBorder="1" applyAlignment="1">
      <alignment vertical="top" wrapText="1"/>
    </xf>
    <xf numFmtId="49" fontId="7" fillId="2" borderId="24" xfId="0" applyNumberFormat="1" applyFont="1" applyFill="1" applyBorder="1" applyAlignment="1">
      <alignment vertical="top" wrapText="1"/>
    </xf>
    <xf numFmtId="49" fontId="7" fillId="2" borderId="0" xfId="0" applyNumberFormat="1" applyFont="1" applyFill="1" applyBorder="1" applyAlignment="1">
      <alignment vertical="top" wrapText="1"/>
    </xf>
    <xf numFmtId="4" fontId="7" fillId="2" borderId="22" xfId="0" applyNumberFormat="1" applyFont="1" applyFill="1" applyBorder="1" applyAlignment="1">
      <alignment vertical="top" wrapText="1"/>
    </xf>
    <xf numFmtId="49" fontId="7" fillId="2" borderId="19" xfId="0" applyNumberFormat="1" applyFont="1" applyFill="1" applyBorder="1" applyAlignment="1">
      <alignment vertical="top" wrapText="1"/>
    </xf>
    <xf numFmtId="0" fontId="7" fillId="0" borderId="1" xfId="0" applyFont="1" applyBorder="1" applyAlignment="1">
      <alignment vertical="top" wrapText="1"/>
    </xf>
    <xf numFmtId="0" fontId="38" fillId="2" borderId="23" xfId="0" applyFont="1" applyFill="1" applyBorder="1" applyAlignment="1">
      <alignment vertical="top" wrapText="1"/>
    </xf>
    <xf numFmtId="4" fontId="7" fillId="2" borderId="9" xfId="0" applyNumberFormat="1" applyFont="1" applyFill="1" applyBorder="1" applyAlignment="1">
      <alignment vertical="top" wrapText="1"/>
    </xf>
    <xf numFmtId="49" fontId="7" fillId="2" borderId="21" xfId="0" applyNumberFormat="1" applyFont="1" applyFill="1" applyBorder="1" applyAlignment="1">
      <alignment vertical="top" wrapText="1"/>
    </xf>
    <xf numFmtId="0" fontId="39" fillId="2" borderId="23" xfId="0" applyFont="1" applyFill="1" applyBorder="1" applyAlignment="1">
      <alignment vertical="top" wrapText="1"/>
    </xf>
    <xf numFmtId="49" fontId="39" fillId="2" borderId="26" xfId="0" applyNumberFormat="1" applyFont="1" applyFill="1" applyBorder="1" applyAlignment="1">
      <alignment vertical="top" wrapText="1"/>
    </xf>
    <xf numFmtId="4" fontId="39" fillId="2" borderId="26" xfId="0" applyNumberFormat="1" applyFont="1" applyFill="1" applyBorder="1" applyAlignment="1">
      <alignment vertical="top" wrapText="1"/>
    </xf>
    <xf numFmtId="0" fontId="39" fillId="2" borderId="0" xfId="0" applyFont="1" applyFill="1" applyBorder="1" applyAlignment="1">
      <alignment vertical="top" wrapText="1"/>
    </xf>
    <xf numFmtId="49" fontId="7" fillId="2" borderId="26" xfId="0" applyNumberFormat="1" applyFont="1" applyFill="1" applyBorder="1" applyAlignment="1">
      <alignment vertical="top" wrapText="1"/>
    </xf>
    <xf numFmtId="4" fontId="7" fillId="2" borderId="26" xfId="0" applyNumberFormat="1" applyFont="1" applyFill="1" applyBorder="1" applyAlignment="1">
      <alignment vertical="top" wrapText="1"/>
    </xf>
    <xf numFmtId="0" fontId="39" fillId="2" borderId="27" xfId="0" applyFont="1" applyFill="1" applyBorder="1" applyAlignment="1">
      <alignment horizontal="left" vertical="top" wrapText="1"/>
    </xf>
    <xf numFmtId="49" fontId="39" fillId="2" borderId="28" xfId="0" applyNumberFormat="1" applyFont="1" applyFill="1" applyBorder="1" applyAlignment="1">
      <alignment vertical="top" wrapText="1"/>
    </xf>
    <xf numFmtId="49" fontId="39" fillId="2" borderId="29" xfId="0" applyNumberFormat="1" applyFont="1" applyFill="1" applyBorder="1" applyAlignment="1">
      <alignment vertical="top" wrapText="1"/>
    </xf>
    <xf numFmtId="4" fontId="39" fillId="2" borderId="30" xfId="0" applyNumberFormat="1" applyFont="1" applyFill="1" applyBorder="1" applyAlignment="1">
      <alignment vertical="top" wrapText="1"/>
    </xf>
    <xf numFmtId="0" fontId="6" fillId="0" borderId="18" xfId="0" applyFont="1" applyBorder="1" applyAlignment="1">
      <alignment vertical="top" wrapText="1"/>
    </xf>
    <xf numFmtId="49" fontId="6" fillId="2" borderId="31" xfId="0" applyNumberFormat="1" applyFont="1" applyFill="1" applyBorder="1" applyAlignment="1">
      <alignment vertical="top" wrapText="1"/>
    </xf>
    <xf numFmtId="49" fontId="6" fillId="2" borderId="32" xfId="0" applyNumberFormat="1" applyFont="1" applyFill="1" applyBorder="1" applyAlignment="1">
      <alignment vertical="top" wrapText="1"/>
    </xf>
    <xf numFmtId="4" fontId="6" fillId="2" borderId="33" xfId="0" applyNumberFormat="1" applyFont="1" applyFill="1" applyBorder="1" applyAlignment="1">
      <alignment vertical="top" wrapText="1"/>
    </xf>
    <xf numFmtId="49" fontId="7" fillId="2" borderId="31" xfId="0" applyNumberFormat="1" applyFont="1" applyFill="1" applyBorder="1" applyAlignment="1">
      <alignment vertical="top" wrapText="1"/>
    </xf>
    <xf numFmtId="49" fontId="7" fillId="2" borderId="18" xfId="0" applyNumberFormat="1" applyFont="1" applyFill="1" applyBorder="1" applyAlignment="1">
      <alignment vertical="top" wrapText="1"/>
    </xf>
    <xf numFmtId="4" fontId="7" fillId="2" borderId="34" xfId="0" applyNumberFormat="1" applyFont="1" applyFill="1" applyBorder="1" applyAlignment="1">
      <alignment vertical="top" wrapText="1"/>
    </xf>
    <xf numFmtId="0" fontId="7" fillId="0" borderId="35" xfId="0" applyFont="1" applyBorder="1" applyAlignment="1">
      <alignment vertical="top" wrapText="1"/>
    </xf>
    <xf numFmtId="49" fontId="7" fillId="2" borderId="36" xfId="0" applyNumberFormat="1" applyFont="1" applyFill="1" applyBorder="1" applyAlignment="1">
      <alignment vertical="top" wrapText="1"/>
    </xf>
    <xf numFmtId="4" fontId="7" fillId="2" borderId="37" xfId="0" applyNumberFormat="1" applyFont="1" applyFill="1" applyBorder="1" applyAlignment="1">
      <alignment vertical="top" wrapText="1"/>
    </xf>
    <xf numFmtId="0" fontId="6" fillId="0" borderId="27" xfId="0" applyFont="1" applyBorder="1" applyAlignment="1">
      <alignment vertical="top" wrapText="1"/>
    </xf>
    <xf numFmtId="49" fontId="6" fillId="2" borderId="38" xfId="0" applyNumberFormat="1" applyFont="1" applyFill="1" applyBorder="1" applyAlignment="1">
      <alignment vertical="top" wrapText="1"/>
    </xf>
    <xf numFmtId="4" fontId="6" fillId="2" borderId="30" xfId="0" applyNumberFormat="1" applyFont="1" applyFill="1" applyBorder="1" applyAlignment="1">
      <alignment vertical="top" wrapText="1"/>
    </xf>
    <xf numFmtId="49" fontId="7" fillId="2" borderId="38" xfId="0" applyNumberFormat="1" applyFont="1" applyFill="1" applyBorder="1" applyAlignment="1">
      <alignment vertical="top" wrapText="1"/>
    </xf>
    <xf numFmtId="49" fontId="7" fillId="2" borderId="29" xfId="0" applyNumberFormat="1" applyFont="1" applyFill="1" applyBorder="1" applyAlignment="1">
      <alignment vertical="top" wrapText="1"/>
    </xf>
    <xf numFmtId="4" fontId="7" fillId="2" borderId="39" xfId="0" applyNumberFormat="1" applyFont="1" applyFill="1" applyBorder="1" applyAlignment="1">
      <alignment vertical="top" wrapText="1"/>
    </xf>
    <xf numFmtId="49" fontId="7" fillId="2" borderId="40" xfId="0" applyNumberFormat="1" applyFont="1" applyFill="1" applyBorder="1" applyAlignment="1">
      <alignment vertical="top" wrapText="1"/>
    </xf>
    <xf numFmtId="49" fontId="6" fillId="2" borderId="26" xfId="0" applyNumberFormat="1" applyFont="1" applyFill="1" applyBorder="1" applyAlignment="1">
      <alignment vertical="top" wrapText="1"/>
    </xf>
    <xf numFmtId="4" fontId="6" fillId="2" borderId="26" xfId="0" applyNumberFormat="1" applyFont="1" applyFill="1" applyBorder="1" applyAlignment="1">
      <alignment vertical="top" wrapText="1"/>
    </xf>
    <xf numFmtId="49" fontId="38" fillId="2" borderId="26" xfId="0" applyNumberFormat="1" applyFont="1" applyFill="1" applyBorder="1" applyAlignment="1">
      <alignment vertical="top" wrapText="1"/>
    </xf>
    <xf numFmtId="4" fontId="38" fillId="2" borderId="26" xfId="0" applyNumberFormat="1" applyFont="1" applyFill="1" applyBorder="1" applyAlignment="1">
      <alignment vertical="top" wrapText="1"/>
    </xf>
    <xf numFmtId="49" fontId="39" fillId="2" borderId="40" xfId="0" applyNumberFormat="1" applyFont="1" applyFill="1" applyBorder="1" applyAlignment="1">
      <alignment vertical="top" wrapText="1"/>
    </xf>
    <xf numFmtId="4" fontId="39" fillId="2" borderId="39" xfId="0" applyNumberFormat="1" applyFont="1" applyFill="1" applyBorder="1" applyAlignment="1">
      <alignment vertical="top" wrapText="1"/>
    </xf>
    <xf numFmtId="49" fontId="39" fillId="2" borderId="27" xfId="0" applyNumberFormat="1" applyFont="1" applyFill="1" applyBorder="1" applyAlignment="1">
      <alignment vertical="top" wrapText="1"/>
    </xf>
    <xf numFmtId="49" fontId="39" fillId="2" borderId="38" xfId="0" applyNumberFormat="1" applyFont="1" applyFill="1" applyBorder="1" applyAlignment="1">
      <alignment vertical="top" wrapText="1"/>
    </xf>
    <xf numFmtId="49" fontId="7" fillId="2" borderId="27" xfId="0" applyNumberFormat="1" applyFont="1" applyFill="1" applyBorder="1" applyAlignment="1">
      <alignment vertical="top" wrapText="1"/>
    </xf>
    <xf numFmtId="0" fontId="39" fillId="2" borderId="23"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0" borderId="23" xfId="0" applyFont="1" applyBorder="1" applyAlignment="1">
      <alignment vertical="top" wrapText="1"/>
    </xf>
    <xf numFmtId="0" fontId="39" fillId="0" borderId="23" xfId="0" applyFont="1" applyBorder="1" applyAlignment="1">
      <alignment vertical="top" wrapText="1"/>
    </xf>
    <xf numFmtId="0" fontId="39" fillId="0" borderId="17" xfId="0" applyFont="1" applyBorder="1" applyAlignment="1">
      <alignment vertical="top" wrapText="1"/>
    </xf>
    <xf numFmtId="49" fontId="39" fillId="2" borderId="18" xfId="0" applyNumberFormat="1" applyFont="1" applyFill="1" applyBorder="1" applyAlignment="1">
      <alignment vertical="top" wrapText="1"/>
    </xf>
    <xf numFmtId="4" fontId="39" fillId="2" borderId="18" xfId="0" applyNumberFormat="1" applyFont="1" applyFill="1" applyBorder="1" applyAlignment="1">
      <alignment vertical="top" wrapText="1"/>
    </xf>
    <xf numFmtId="0" fontId="7" fillId="0" borderId="27" xfId="0" applyFont="1" applyBorder="1" applyAlignment="1">
      <alignment vertical="top" wrapText="1"/>
    </xf>
    <xf numFmtId="4" fontId="7" fillId="2" borderId="38" xfId="0" applyNumberFormat="1" applyFont="1" applyFill="1" applyBorder="1" applyAlignment="1">
      <alignment vertical="top" wrapText="1"/>
    </xf>
    <xf numFmtId="49" fontId="7" fillId="2" borderId="28" xfId="0" applyNumberFormat="1" applyFont="1" applyFill="1" applyBorder="1" applyAlignment="1">
      <alignment vertical="top" wrapText="1"/>
    </xf>
    <xf numFmtId="4" fontId="39" fillId="2" borderId="38" xfId="0" applyNumberFormat="1" applyFont="1" applyFill="1" applyBorder="1" applyAlignment="1">
      <alignment vertical="top" wrapText="1"/>
    </xf>
    <xf numFmtId="4" fontId="7" fillId="2" borderId="18" xfId="0" applyNumberFormat="1" applyFont="1" applyFill="1" applyBorder="1" applyAlignment="1">
      <alignment vertical="top" wrapText="1"/>
    </xf>
    <xf numFmtId="0" fontId="38" fillId="2" borderId="41" xfId="0" applyFont="1" applyFill="1" applyBorder="1" applyAlignment="1">
      <alignment vertical="top" wrapText="1"/>
    </xf>
    <xf numFmtId="0" fontId="39" fillId="2" borderId="17" xfId="0" applyFont="1" applyFill="1" applyBorder="1" applyAlignment="1">
      <alignment vertical="top" wrapText="1"/>
    </xf>
    <xf numFmtId="49" fontId="6" fillId="2" borderId="27" xfId="0" applyNumberFormat="1" applyFont="1" applyFill="1" applyBorder="1" applyAlignment="1">
      <alignment vertical="top" wrapText="1"/>
    </xf>
    <xf numFmtId="4" fontId="6" fillId="2" borderId="1" xfId="0" applyNumberFormat="1" applyFont="1" applyFill="1" applyBorder="1" applyAlignment="1">
      <alignment vertical="top" wrapText="1"/>
    </xf>
    <xf numFmtId="0" fontId="6" fillId="0" borderId="20" xfId="0" applyFont="1" applyBorder="1" applyAlignment="1">
      <alignment horizontal="left"/>
    </xf>
    <xf numFmtId="49" fontId="6" fillId="0" borderId="21" xfId="0" applyNumberFormat="1" applyFont="1" applyBorder="1" applyAlignment="1">
      <alignment horizontal="left"/>
    </xf>
    <xf numFmtId="49" fontId="6" fillId="0" borderId="9" xfId="0" applyNumberFormat="1" applyFont="1" applyBorder="1" applyAlignment="1">
      <alignment horizontal="left"/>
    </xf>
    <xf numFmtId="4" fontId="6" fillId="0" borderId="21" xfId="0" applyNumberFormat="1" applyFont="1" applyBorder="1" applyAlignment="1">
      <alignment horizontal="right"/>
    </xf>
    <xf numFmtId="0" fontId="6" fillId="0" borderId="11" xfId="0" applyFont="1" applyBorder="1" applyAlignment="1">
      <alignment horizontal="left"/>
    </xf>
    <xf numFmtId="49" fontId="6" fillId="0" borderId="2" xfId="0" applyNumberFormat="1" applyFont="1" applyBorder="1" applyAlignment="1">
      <alignment horizontal="left"/>
    </xf>
    <xf numFmtId="0" fontId="36" fillId="0" borderId="8" xfId="0" applyNumberFormat="1" applyFont="1" applyFill="1" applyBorder="1" applyAlignment="1">
      <alignment horizontal="justify" vertical="center" wrapText="1"/>
    </xf>
    <xf numFmtId="172" fontId="36" fillId="0" borderId="8" xfId="0" applyNumberFormat="1" applyFont="1" applyFill="1" applyBorder="1" applyAlignment="1">
      <alignment horizontal="justify" vertical="center" wrapText="1"/>
    </xf>
    <xf numFmtId="0" fontId="37" fillId="0" borderId="8" xfId="0" applyNumberFormat="1" applyFont="1" applyFill="1" applyBorder="1" applyAlignment="1">
      <alignment horizontal="justify" vertical="center" wrapText="1"/>
    </xf>
    <xf numFmtId="49" fontId="7" fillId="0" borderId="2" xfId="0" applyNumberFormat="1" applyFont="1" applyBorder="1" applyAlignment="1">
      <alignment horizontal="left"/>
    </xf>
    <xf numFmtId="0" fontId="36" fillId="0" borderId="0" xfId="0" applyNumberFormat="1" applyFont="1" applyFill="1" applyBorder="1" applyAlignment="1">
      <alignment horizontal="justify" vertical="center" wrapText="1"/>
    </xf>
    <xf numFmtId="49" fontId="6" fillId="0" borderId="26" xfId="0" applyNumberFormat="1" applyFont="1" applyBorder="1" applyAlignment="1">
      <alignment vertical="top" wrapText="1"/>
    </xf>
    <xf numFmtId="4" fontId="6" fillId="0" borderId="26" xfId="0" applyNumberFormat="1" applyFont="1" applyBorder="1" applyAlignment="1">
      <alignment vertical="top" wrapText="1"/>
    </xf>
    <xf numFmtId="49" fontId="7" fillId="0" borderId="26" xfId="0" applyNumberFormat="1" applyFont="1" applyBorder="1" applyAlignment="1">
      <alignment vertical="top" wrapText="1"/>
    </xf>
    <xf numFmtId="4" fontId="7" fillId="0" borderId="26" xfId="0" applyNumberFormat="1" applyFont="1" applyBorder="1" applyAlignment="1">
      <alignment vertical="top" wrapText="1"/>
    </xf>
    <xf numFmtId="0" fontId="7" fillId="0" borderId="2" xfId="0" applyFont="1" applyBorder="1" applyAlignment="1">
      <alignment wrapText="1"/>
    </xf>
    <xf numFmtId="0" fontId="6" fillId="0" borderId="0" xfId="0" applyFont="1" applyBorder="1" applyAlignment="1">
      <alignment wrapText="1"/>
    </xf>
    <xf numFmtId="0" fontId="6" fillId="2" borderId="23" xfId="0" applyFont="1" applyFill="1" applyBorder="1" applyAlignment="1">
      <alignment vertical="top" wrapText="1"/>
    </xf>
    <xf numFmtId="0" fontId="7" fillId="0" borderId="2" xfId="0" applyFont="1" applyBorder="1"/>
    <xf numFmtId="0" fontId="7" fillId="10" borderId="17" xfId="0" applyFont="1" applyFill="1" applyBorder="1" applyAlignment="1">
      <alignment vertical="top" wrapText="1"/>
    </xf>
    <xf numFmtId="0" fontId="6" fillId="10" borderId="18" xfId="0" applyFont="1" applyFill="1" applyBorder="1" applyAlignment="1">
      <alignment vertical="top" wrapText="1"/>
    </xf>
    <xf numFmtId="4" fontId="7" fillId="10" borderId="18" xfId="0" applyNumberFormat="1" applyFont="1" applyFill="1" applyBorder="1" applyAlignment="1">
      <alignment vertical="top" wrapText="1"/>
    </xf>
    <xf numFmtId="0" fontId="40" fillId="0" borderId="0" xfId="0" applyFont="1" applyFill="1" applyBorder="1"/>
    <xf numFmtId="49" fontId="40" fillId="0" borderId="0" xfId="2" applyNumberFormat="1" applyFont="1" applyFill="1" applyBorder="1" applyAlignment="1"/>
    <xf numFmtId="167" fontId="40" fillId="0" borderId="0" xfId="2" applyNumberFormat="1" applyFont="1" applyFill="1" applyBorder="1" applyAlignment="1"/>
    <xf numFmtId="0" fontId="43" fillId="0" borderId="2" xfId="0" applyFont="1" applyBorder="1" applyAlignment="1">
      <alignment horizontal="center"/>
    </xf>
    <xf numFmtId="0" fontId="42" fillId="0" borderId="2" xfId="0" applyFont="1" applyBorder="1" applyAlignment="1">
      <alignment horizontal="left" wrapText="1"/>
    </xf>
    <xf numFmtId="4" fontId="43" fillId="0" borderId="2" xfId="0" applyNumberFormat="1" applyFont="1" applyBorder="1" applyAlignment="1">
      <alignment horizontal="right"/>
    </xf>
    <xf numFmtId="0" fontId="44" fillId="0" borderId="2" xfId="0" applyNumberFormat="1" applyFont="1" applyFill="1" applyBorder="1" applyAlignment="1">
      <alignment horizontal="justify" vertical="center" wrapText="1"/>
    </xf>
    <xf numFmtId="0" fontId="42" fillId="0" borderId="2" xfId="0" applyFont="1" applyBorder="1" applyAlignment="1">
      <alignment horizontal="center"/>
    </xf>
    <xf numFmtId="4" fontId="42" fillId="0" borderId="2" xfId="0" applyNumberFormat="1" applyFont="1" applyBorder="1" applyAlignment="1">
      <alignment horizontal="right"/>
    </xf>
    <xf numFmtId="0" fontId="45" fillId="0" borderId="2" xfId="0" applyNumberFormat="1" applyFont="1" applyFill="1" applyBorder="1" applyAlignment="1">
      <alignment horizontal="justify" vertical="center" wrapText="1"/>
    </xf>
    <xf numFmtId="0" fontId="41" fillId="0" borderId="2" xfId="0" applyFont="1" applyBorder="1" applyAlignment="1">
      <alignment horizontal="center"/>
    </xf>
    <xf numFmtId="4" fontId="41" fillId="0" borderId="2" xfId="0" applyNumberFormat="1" applyFont="1" applyBorder="1" applyAlignment="1">
      <alignment horizontal="right"/>
    </xf>
    <xf numFmtId="0" fontId="42" fillId="0" borderId="2" xfId="0" applyFont="1" applyBorder="1" applyAlignment="1">
      <alignment horizontal="left"/>
    </xf>
    <xf numFmtId="0" fontId="41" fillId="0" borderId="2" xfId="0" applyFont="1" applyBorder="1" applyAlignment="1">
      <alignment vertical="top" wrapText="1"/>
    </xf>
    <xf numFmtId="49" fontId="41" fillId="2" borderId="2" xfId="0" applyNumberFormat="1" applyFont="1" applyFill="1" applyBorder="1" applyAlignment="1">
      <alignment vertical="top" wrapText="1"/>
    </xf>
    <xf numFmtId="4" fontId="41" fillId="2" borderId="2" xfId="0" applyNumberFormat="1" applyFont="1" applyFill="1" applyBorder="1" applyAlignment="1">
      <alignment vertical="top" wrapText="1"/>
    </xf>
    <xf numFmtId="49" fontId="42" fillId="0" borderId="2" xfId="0" applyNumberFormat="1" applyFont="1" applyBorder="1" applyAlignment="1">
      <alignment horizontal="left"/>
    </xf>
    <xf numFmtId="49" fontId="41" fillId="0" borderId="2" xfId="0" applyNumberFormat="1" applyFont="1" applyBorder="1" applyAlignment="1">
      <alignment horizontal="left"/>
    </xf>
    <xf numFmtId="0" fontId="41" fillId="0" borderId="2" xfId="0" applyFont="1" applyBorder="1" applyAlignment="1">
      <alignment wrapText="1"/>
    </xf>
    <xf numFmtId="0" fontId="41" fillId="0" borderId="2" xfId="0" applyFont="1" applyBorder="1"/>
    <xf numFmtId="0" fontId="7" fillId="0" borderId="0" xfId="0" applyFont="1" applyFill="1" applyBorder="1"/>
    <xf numFmtId="0" fontId="6" fillId="0" borderId="0" xfId="0" applyNumberFormat="1" applyFont="1" applyFill="1" applyBorder="1" applyAlignment="1">
      <alignment horizontal="center" vertical="top" wrapText="1" readingOrder="1"/>
    </xf>
    <xf numFmtId="4" fontId="7" fillId="9" borderId="5" xfId="0" applyNumberFormat="1" applyFont="1" applyFill="1" applyBorder="1" applyAlignment="1">
      <alignment horizontal="center" vertical="center" wrapText="1" readingOrder="1"/>
    </xf>
    <xf numFmtId="0" fontId="42" fillId="5" borderId="2" xfId="0" applyFont="1" applyFill="1" applyBorder="1" applyAlignment="1">
      <alignment wrapText="1"/>
    </xf>
    <xf numFmtId="49" fontId="41" fillId="5" borderId="2" xfId="0" applyNumberFormat="1" applyFont="1" applyFill="1" applyBorder="1" applyAlignment="1">
      <alignment horizontal="left" vertical="top" wrapText="1"/>
    </xf>
    <xf numFmtId="49" fontId="42" fillId="5" borderId="2" xfId="0" applyNumberFormat="1" applyFont="1" applyFill="1" applyBorder="1" applyAlignment="1">
      <alignment horizontal="left" vertical="top" wrapText="1"/>
    </xf>
    <xf numFmtId="0" fontId="46" fillId="5" borderId="2" xfId="0" applyFont="1" applyFill="1" applyBorder="1" applyAlignment="1">
      <alignment vertical="top" wrapText="1"/>
    </xf>
    <xf numFmtId="0" fontId="47" fillId="5" borderId="2" xfId="0" applyFont="1" applyFill="1" applyBorder="1" applyAlignment="1">
      <alignment vertical="top" wrapText="1"/>
    </xf>
    <xf numFmtId="49" fontId="41" fillId="5" borderId="2" xfId="0" applyNumberFormat="1" applyFont="1" applyFill="1" applyBorder="1" applyAlignment="1">
      <alignment horizontal="left" vertical="center" wrapText="1"/>
    </xf>
    <xf numFmtId="0" fontId="42" fillId="5" borderId="2" xfId="0" applyFont="1" applyFill="1" applyBorder="1" applyAlignment="1">
      <alignment vertical="top" wrapText="1"/>
    </xf>
    <xf numFmtId="49" fontId="41" fillId="0" borderId="0" xfId="0" applyNumberFormat="1" applyFont="1" applyFill="1" applyBorder="1"/>
    <xf numFmtId="0" fontId="42" fillId="0" borderId="2" xfId="0" applyFont="1" applyBorder="1" applyAlignment="1">
      <alignment vertical="top" wrapText="1"/>
    </xf>
    <xf numFmtId="4" fontId="42" fillId="5" borderId="2" xfId="0" applyNumberFormat="1" applyFont="1" applyFill="1" applyBorder="1" applyAlignment="1">
      <alignment vertical="top" wrapText="1"/>
    </xf>
    <xf numFmtId="3" fontId="7" fillId="0" borderId="2" xfId="0" applyNumberFormat="1" applyFont="1" applyFill="1" applyBorder="1" applyAlignment="1" applyProtection="1">
      <alignment vertical="top" wrapText="1"/>
      <protection locked="0"/>
    </xf>
    <xf numFmtId="0" fontId="48" fillId="0" borderId="2" xfId="0" applyFont="1" applyBorder="1" applyAlignment="1">
      <alignment horizontal="center"/>
    </xf>
    <xf numFmtId="4" fontId="48" fillId="0" borderId="2" xfId="0" applyNumberFormat="1" applyFont="1" applyBorder="1" applyAlignment="1">
      <alignment horizontal="right"/>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0" borderId="2" xfId="0" applyFont="1" applyBorder="1" applyAlignment="1">
      <alignment vertical="top" wrapText="1"/>
    </xf>
    <xf numFmtId="0" fontId="6" fillId="5" borderId="2" xfId="0" applyFont="1" applyFill="1" applyBorder="1" applyAlignment="1">
      <alignment vertical="top" wrapText="1"/>
    </xf>
    <xf numFmtId="4" fontId="6" fillId="5" borderId="2" xfId="0" applyNumberFormat="1" applyFont="1" applyFill="1" applyBorder="1" applyAlignment="1">
      <alignment vertical="top" wrapText="1"/>
    </xf>
    <xf numFmtId="49" fontId="41" fillId="0" borderId="0" xfId="0" applyNumberFormat="1" applyFont="1" applyFill="1" applyBorder="1" applyAlignment="1">
      <alignment horizontal="right"/>
    </xf>
    <xf numFmtId="0" fontId="24" fillId="0" borderId="0" xfId="0" applyFont="1" applyAlignment="1">
      <alignment horizontal="right"/>
    </xf>
    <xf numFmtId="49" fontId="6" fillId="2" borderId="2" xfId="0" applyNumberFormat="1" applyFont="1" applyFill="1" applyBorder="1" applyAlignment="1">
      <alignment vertical="top" wrapText="1"/>
    </xf>
    <xf numFmtId="4" fontId="6" fillId="2" borderId="2" xfId="0" applyNumberFormat="1" applyFont="1" applyFill="1" applyBorder="1" applyAlignment="1">
      <alignment vertical="top" wrapText="1"/>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7" fillId="0" borderId="2" xfId="0" applyFont="1" applyBorder="1" applyAlignment="1">
      <alignment horizontal="left"/>
    </xf>
    <xf numFmtId="0" fontId="6" fillId="2" borderId="2" xfId="0" applyFont="1" applyFill="1" applyBorder="1" applyAlignment="1">
      <alignment vertical="top" wrapText="1"/>
    </xf>
    <xf numFmtId="49" fontId="6" fillId="0" borderId="2" xfId="0" applyNumberFormat="1" applyFont="1" applyBorder="1" applyAlignment="1">
      <alignment vertical="top" wrapText="1"/>
    </xf>
    <xf numFmtId="4" fontId="6" fillId="0" borderId="2" xfId="0" applyNumberFormat="1" applyFont="1" applyBorder="1" applyAlignment="1">
      <alignment vertical="top" wrapText="1"/>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0" fontId="6" fillId="0" borderId="2" xfId="0" applyFont="1" applyBorder="1" applyAlignment="1">
      <alignment wrapText="1"/>
    </xf>
    <xf numFmtId="49" fontId="42" fillId="2" borderId="2" xfId="0" applyNumberFormat="1" applyFont="1" applyFill="1" applyBorder="1" applyAlignment="1">
      <alignment vertical="top" wrapText="1"/>
    </xf>
    <xf numFmtId="4" fontId="42"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0" fontId="42" fillId="0" borderId="2" xfId="0" applyFont="1" applyBorder="1" applyAlignment="1">
      <alignment horizontal="center" vertical="top" wrapText="1"/>
    </xf>
    <xf numFmtId="0" fontId="41" fillId="0" borderId="2" xfId="0" applyFont="1" applyBorder="1" applyAlignment="1">
      <alignment horizontal="left"/>
    </xf>
    <xf numFmtId="0" fontId="41" fillId="2" borderId="2" xfId="0" applyFont="1" applyFill="1" applyBorder="1" applyAlignment="1">
      <alignment vertical="top" wrapText="1"/>
    </xf>
    <xf numFmtId="0" fontId="42" fillId="2" borderId="2" xfId="0" applyFont="1" applyFill="1" applyBorder="1" applyAlignment="1">
      <alignment vertical="top" wrapText="1"/>
    </xf>
    <xf numFmtId="0" fontId="42" fillId="2" borderId="2" xfId="0" applyFont="1" applyFill="1" applyBorder="1" applyAlignment="1">
      <alignment horizontal="left" vertical="top" wrapText="1"/>
    </xf>
    <xf numFmtId="49" fontId="42" fillId="0" borderId="2" xfId="0" applyNumberFormat="1" applyFont="1" applyFill="1" applyBorder="1" applyAlignment="1">
      <alignment wrapText="1"/>
    </xf>
    <xf numFmtId="172" fontId="44" fillId="0" borderId="2" xfId="0" applyNumberFormat="1" applyFont="1" applyFill="1" applyBorder="1" applyAlignment="1">
      <alignment horizontal="justify" vertical="center" wrapText="1"/>
    </xf>
    <xf numFmtId="49" fontId="42" fillId="0" borderId="2" xfId="0" applyNumberFormat="1" applyFont="1" applyBorder="1" applyAlignment="1">
      <alignment vertical="top" wrapText="1"/>
    </xf>
    <xf numFmtId="4" fontId="42" fillId="0" borderId="2" xfId="0" applyNumberFormat="1" applyFont="1" applyBorder="1" applyAlignment="1">
      <alignment vertical="top" wrapText="1"/>
    </xf>
    <xf numFmtId="49" fontId="41" fillId="0" borderId="2" xfId="0" applyNumberFormat="1" applyFont="1" applyBorder="1" applyAlignment="1">
      <alignment vertical="top" wrapText="1"/>
    </xf>
    <xf numFmtId="4" fontId="41" fillId="0" borderId="2" xfId="0" applyNumberFormat="1" applyFont="1" applyBorder="1" applyAlignment="1">
      <alignment vertical="top" wrapText="1"/>
    </xf>
    <xf numFmtId="0" fontId="42" fillId="0" borderId="2" xfId="0" applyFont="1" applyBorder="1" applyAlignment="1">
      <alignment wrapText="1"/>
    </xf>
    <xf numFmtId="0" fontId="7" fillId="0" borderId="0" xfId="0" applyFont="1" applyFill="1" applyBorder="1"/>
    <xf numFmtId="0" fontId="6" fillId="0" borderId="2" xfId="0" applyFont="1" applyBorder="1" applyAlignment="1">
      <alignment vertical="top"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9" fillId="0" borderId="2" xfId="0" applyNumberFormat="1" applyFont="1" applyFill="1" applyBorder="1" applyAlignment="1">
      <alignment wrapText="1"/>
    </xf>
    <xf numFmtId="49" fontId="36" fillId="5" borderId="2" xfId="0" applyNumberFormat="1" applyFont="1" applyFill="1" applyBorder="1" applyAlignment="1">
      <alignment horizontal="justify" vertical="center" wrapText="1"/>
    </xf>
    <xf numFmtId="49" fontId="36" fillId="5" borderId="2" xfId="0" applyNumberFormat="1" applyFont="1" applyFill="1" applyBorder="1" applyAlignment="1">
      <alignment horizontal="center" vertical="center" wrapText="1"/>
    </xf>
    <xf numFmtId="4" fontId="36" fillId="5" borderId="2" xfId="0" applyNumberFormat="1" applyFont="1" applyFill="1" applyBorder="1" applyAlignment="1">
      <alignment horizontal="center" vertical="center"/>
    </xf>
    <xf numFmtId="0" fontId="6" fillId="5" borderId="2" xfId="0" applyFont="1" applyFill="1" applyBorder="1" applyAlignment="1">
      <alignment vertical="top" wrapText="1"/>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1" fillId="0" borderId="0" xfId="0" applyNumberFormat="1" applyFont="1" applyFill="1" applyBorder="1"/>
    <xf numFmtId="0" fontId="7" fillId="0" borderId="2" xfId="0" applyNumberFormat="1" applyFont="1" applyFill="1" applyBorder="1" applyAlignment="1">
      <alignment horizontal="justify" vertical="center" wrapText="1"/>
    </xf>
    <xf numFmtId="0" fontId="6" fillId="0" borderId="2" xfId="0" applyFont="1" applyBorder="1" applyAlignment="1">
      <alignment vertical="top" wrapText="1"/>
    </xf>
    <xf numFmtId="49"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20" fillId="5" borderId="2" xfId="0" applyNumberFormat="1" applyFont="1" applyFill="1" applyBorder="1" applyAlignment="1" applyProtection="1">
      <alignment horizontal="center" vertical="center" wrapText="1"/>
    </xf>
    <xf numFmtId="4" fontId="20" fillId="5" borderId="2" xfId="0" applyNumberFormat="1" applyFont="1" applyFill="1" applyBorder="1" applyAlignment="1">
      <alignment vertical="center"/>
    </xf>
    <xf numFmtId="4" fontId="20" fillId="5" borderId="2" xfId="1" applyNumberFormat="1" applyFont="1" applyFill="1" applyBorder="1" applyAlignment="1" applyProtection="1">
      <alignment horizontal="center" vertical="center" wrapText="1"/>
    </xf>
    <xf numFmtId="4" fontId="20" fillId="5" borderId="2" xfId="1" applyNumberFormat="1" applyFont="1" applyFill="1" applyBorder="1" applyAlignment="1">
      <alignment vertical="center"/>
    </xf>
    <xf numFmtId="49" fontId="7" fillId="0" borderId="2" xfId="0" applyNumberFormat="1" applyFont="1" applyBorder="1" applyAlignment="1">
      <alignment horizontal="center"/>
    </xf>
    <xf numFmtId="49" fontId="41" fillId="0" borderId="2" xfId="0" applyNumberFormat="1" applyFont="1" applyBorder="1" applyAlignment="1">
      <alignment horizontal="center"/>
    </xf>
    <xf numFmtId="0" fontId="41" fillId="0" borderId="0" xfId="0" applyFont="1" applyFill="1" applyBorder="1"/>
    <xf numFmtId="0" fontId="42" fillId="0" borderId="2" xfId="0" applyFont="1" applyBorder="1" applyAlignment="1">
      <alignment vertical="top" wrapText="1"/>
    </xf>
    <xf numFmtId="0" fontId="6" fillId="0" borderId="2" xfId="0" applyFont="1" applyBorder="1" applyAlignment="1">
      <alignment vertical="top" wrapText="1"/>
    </xf>
    <xf numFmtId="4" fontId="6" fillId="8" borderId="0" xfId="4" applyNumberFormat="1" applyFont="1" applyFill="1" applyBorder="1" applyAlignment="1">
      <alignment horizontal="center" vertical="center" wrapText="1" readingOrder="1"/>
    </xf>
    <xf numFmtId="39" fontId="6" fillId="8" borderId="0" xfId="4" applyNumberFormat="1" applyFont="1" applyFill="1" applyBorder="1" applyAlignment="1">
      <alignment horizontal="center" vertical="center" wrapText="1" readingOrder="1"/>
    </xf>
    <xf numFmtId="0" fontId="42" fillId="0" borderId="2" xfId="0" applyFont="1" applyBorder="1" applyAlignment="1">
      <alignment horizontal="left" vertical="top" wrapText="1"/>
    </xf>
    <xf numFmtId="0" fontId="6" fillId="0" borderId="2" xfId="0" applyFont="1" applyBorder="1" applyAlignment="1">
      <alignment horizontal="left" vertical="top" wrapText="1"/>
    </xf>
    <xf numFmtId="0" fontId="7" fillId="0" borderId="0" xfId="0" applyFont="1" applyFill="1" applyBorder="1" applyAlignment="1"/>
    <xf numFmtId="0" fontId="6" fillId="0" borderId="2" xfId="0" applyFont="1" applyBorder="1" applyAlignment="1">
      <alignment vertical="top" wrapText="1"/>
    </xf>
    <xf numFmtId="0" fontId="42"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pplyFill="1" applyBorder="1"/>
    <xf numFmtId="0" fontId="6" fillId="0" borderId="2" xfId="0" applyFont="1" applyBorder="1" applyAlignment="1">
      <alignment vertical="top" wrapText="1"/>
    </xf>
    <xf numFmtId="0" fontId="7" fillId="5" borderId="2" xfId="0" applyFont="1" applyFill="1" applyBorder="1" applyAlignment="1">
      <alignment horizontal="left" wrapText="1"/>
    </xf>
    <xf numFmtId="4" fontId="30" fillId="0" borderId="4" xfId="0" applyNumberFormat="1" applyFont="1" applyFill="1" applyBorder="1" applyAlignment="1">
      <alignment horizontal="right" vertical="center" wrapText="1" readingOrder="1"/>
    </xf>
    <xf numFmtId="4" fontId="29" fillId="0" borderId="4" xfId="0" applyNumberFormat="1" applyFont="1" applyFill="1" applyBorder="1" applyAlignment="1">
      <alignment horizontal="right" vertical="center" wrapText="1" readingOrder="1"/>
    </xf>
    <xf numFmtId="0" fontId="4" fillId="0" borderId="0" xfId="0" applyFont="1"/>
    <xf numFmtId="0" fontId="15" fillId="0" borderId="1" xfId="0" applyFont="1" applyFill="1" applyBorder="1"/>
    <xf numFmtId="169" fontId="1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6" fillId="2" borderId="2" xfId="0" applyNumberFormat="1" applyFont="1" applyFill="1" applyBorder="1" applyAlignment="1" applyProtection="1">
      <alignment horizontal="left" vertical="top" wrapText="1"/>
      <protection locked="0"/>
    </xf>
    <xf numFmtId="3" fontId="7" fillId="2" borderId="2" xfId="0" applyNumberFormat="1" applyFont="1" applyFill="1" applyBorder="1" applyAlignment="1" applyProtection="1">
      <alignment horizontal="left" vertical="top" wrapText="1"/>
      <protection locked="0"/>
    </xf>
    <xf numFmtId="3" fontId="52" fillId="2" borderId="2" xfId="1" applyNumberFormat="1" applyFont="1" applyFill="1" applyBorder="1" applyAlignment="1" applyProtection="1">
      <alignment horizontal="left" vertical="top" wrapText="1"/>
      <protection locked="0"/>
    </xf>
    <xf numFmtId="3" fontId="51" fillId="2" borderId="2" xfId="1" applyNumberFormat="1" applyFont="1" applyFill="1" applyBorder="1" applyAlignment="1" applyProtection="1">
      <alignment horizontal="left" vertical="top" wrapText="1"/>
      <protection locked="0"/>
    </xf>
    <xf numFmtId="3" fontId="52" fillId="2" borderId="2" xfId="0" applyNumberFormat="1" applyFont="1" applyFill="1" applyBorder="1" applyAlignment="1" applyProtection="1">
      <alignment horizontal="left" vertical="center" wrapText="1"/>
      <protection locked="0"/>
    </xf>
    <xf numFmtId="0" fontId="0" fillId="0" borderId="1" xfId="0" applyBorder="1"/>
    <xf numFmtId="0" fontId="3" fillId="0" borderId="1" xfId="0" applyFont="1" applyBorder="1"/>
    <xf numFmtId="169" fontId="3" fillId="0" borderId="1" xfId="0" applyNumberFormat="1" applyFont="1" applyBorder="1" applyAlignment="1">
      <alignment horizontal="center" vertical="center"/>
    </xf>
    <xf numFmtId="0" fontId="3" fillId="0" borderId="2" xfId="0" applyFont="1" applyBorder="1"/>
    <xf numFmtId="3" fontId="51" fillId="2" borderId="1" xfId="0" applyNumberFormat="1" applyFont="1" applyFill="1" applyBorder="1" applyAlignment="1" applyProtection="1">
      <alignment vertical="top" wrapText="1"/>
      <protection locked="0"/>
    </xf>
    <xf numFmtId="0" fontId="51" fillId="0" borderId="2" xfId="0" applyFont="1" applyBorder="1" applyAlignment="1">
      <alignment wrapText="1"/>
    </xf>
    <xf numFmtId="0" fontId="51" fillId="0" borderId="2" xfId="0" applyFont="1" applyBorder="1" applyAlignment="1">
      <alignment horizontal="center" wrapText="1"/>
    </xf>
    <xf numFmtId="0" fontId="51" fillId="0" borderId="1" xfId="0" applyFont="1" applyBorder="1" applyAlignment="1">
      <alignment wrapText="1"/>
    </xf>
    <xf numFmtId="0" fontId="51" fillId="0" borderId="1" xfId="0" applyFont="1" applyBorder="1" applyAlignment="1">
      <alignment horizontal="center" wrapText="1"/>
    </xf>
    <xf numFmtId="0" fontId="3" fillId="0" borderId="14" xfId="0" applyFont="1" applyBorder="1"/>
    <xf numFmtId="169" fontId="8" fillId="0" borderId="2" xfId="0" applyNumberFormat="1" applyFont="1" applyBorder="1" applyAlignment="1">
      <alignment horizontal="center" vertical="center"/>
    </xf>
    <xf numFmtId="0" fontId="10" fillId="0" borderId="0" xfId="0" applyFont="1" applyAlignment="1"/>
    <xf numFmtId="169" fontId="8" fillId="0" borderId="2" xfId="0" applyNumberFormat="1" applyFont="1" applyFill="1" applyBorder="1" applyAlignment="1">
      <alignment horizontal="center" vertical="center"/>
    </xf>
    <xf numFmtId="4" fontId="41" fillId="2" borderId="2" xfId="0" applyNumberFormat="1" applyFont="1" applyFill="1" applyBorder="1" applyAlignment="1">
      <alignment horizontal="right" vertical="top" wrapText="1"/>
    </xf>
    <xf numFmtId="0" fontId="42" fillId="0" borderId="2"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3" fontId="6" fillId="2" borderId="2"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center" vertical="center" wrapText="1"/>
    </xf>
    <xf numFmtId="4" fontId="26" fillId="2" borderId="2" xfId="0" applyNumberFormat="1" applyFont="1" applyFill="1" applyBorder="1" applyAlignment="1">
      <alignment horizontal="center" vertical="top" wrapText="1"/>
    </xf>
    <xf numFmtId="0" fontId="53" fillId="0" borderId="0" xfId="0" applyFont="1"/>
    <xf numFmtId="49" fontId="6" fillId="5" borderId="2" xfId="0" applyNumberFormat="1" applyFont="1" applyFill="1" applyBorder="1" applyAlignment="1">
      <alignment horizontal="center" vertical="center" wrapText="1"/>
    </xf>
    <xf numFmtId="0" fontId="42" fillId="0" borderId="2" xfId="0" applyNumberFormat="1" applyFont="1" applyFill="1" applyBorder="1" applyAlignment="1">
      <alignment horizontal="left" vertical="center" wrapText="1"/>
    </xf>
    <xf numFmtId="172" fontId="6"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42" fillId="0" borderId="2" xfId="0" applyFont="1" applyBorder="1" applyAlignment="1">
      <alignment vertical="top" wrapText="1"/>
    </xf>
    <xf numFmtId="0" fontId="6" fillId="0" borderId="2" xfId="0" applyFont="1" applyBorder="1" applyAlignment="1">
      <alignment vertical="top" wrapText="1"/>
    </xf>
    <xf numFmtId="0" fontId="20" fillId="2" borderId="0" xfId="1" applyFont="1" applyFill="1" applyAlignment="1">
      <alignment horizontal="center" wrapText="1"/>
    </xf>
    <xf numFmtId="0" fontId="22" fillId="0" borderId="0" xfId="0" applyFont="1" applyAlignment="1">
      <alignment horizontal="right"/>
    </xf>
    <xf numFmtId="0" fontId="19" fillId="2" borderId="0" xfId="1" applyFont="1" applyFill="1" applyAlignment="1">
      <alignment horizontal="center" wrapText="1"/>
    </xf>
    <xf numFmtId="0" fontId="19" fillId="2" borderId="0" xfId="1" applyFont="1" applyFill="1" applyAlignment="1">
      <alignment horizontal="center"/>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8" xfId="1" applyNumberFormat="1" applyFont="1" applyFill="1" applyBorder="1" applyAlignment="1" applyProtection="1">
      <alignment horizontal="center" vertical="top" wrapText="1"/>
      <protection locked="0"/>
    </xf>
    <xf numFmtId="3" fontId="6" fillId="2" borderId="1" xfId="1" applyNumberFormat="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7" fillId="2" borderId="14" xfId="1" applyFont="1" applyFill="1" applyBorder="1" applyAlignment="1">
      <alignment horizontal="left"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7" fontId="7" fillId="0" borderId="0" xfId="2" applyNumberFormat="1" applyFont="1" applyFill="1" applyBorder="1" applyAlignment="1">
      <alignment horizontal="right"/>
    </xf>
    <xf numFmtId="0" fontId="0" fillId="0" borderId="0" xfId="0" applyAlignment="1">
      <alignment horizontal="right"/>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0" fontId="42" fillId="0" borderId="2" xfId="0" applyFont="1" applyBorder="1" applyAlignment="1">
      <alignment vertical="top" wrapText="1"/>
    </xf>
    <xf numFmtId="49" fontId="40" fillId="0" borderId="0" xfId="2" applyNumberFormat="1" applyFont="1" applyFill="1" applyBorder="1" applyAlignment="1">
      <alignment horizontal="center"/>
    </xf>
    <xf numFmtId="0" fontId="42" fillId="0" borderId="0" xfId="0" applyNumberFormat="1" applyFont="1" applyFill="1" applyBorder="1" applyAlignment="1">
      <alignment horizontal="center" vertical="top" wrapText="1" readingOrder="1"/>
    </xf>
    <xf numFmtId="0" fontId="41" fillId="0" borderId="0" xfId="0" applyFont="1" applyFill="1" applyBorder="1"/>
    <xf numFmtId="0" fontId="40" fillId="0" borderId="0" xfId="0" applyFont="1" applyFill="1" applyBorder="1" applyAlignment="1">
      <alignment horizontal="center"/>
    </xf>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1" fillId="2" borderId="0" xfId="1" applyFont="1" applyFill="1" applyAlignment="1">
      <alignment horizontal="center" vertical="top"/>
    </xf>
    <xf numFmtId="0" fontId="2" fillId="5" borderId="0" xfId="1" applyFont="1" applyFill="1" applyAlignment="1">
      <alignment horizontal="center" vertical="center" wrapText="1"/>
    </xf>
    <xf numFmtId="0" fontId="2" fillId="5" borderId="11" xfId="1" applyFont="1" applyFill="1" applyBorder="1" applyAlignment="1">
      <alignment horizontal="center" vertical="center" wrapText="1"/>
    </xf>
    <xf numFmtId="0" fontId="50" fillId="0" borderId="0" xfId="0" applyFont="1" applyAlignment="1">
      <alignment horizontal="center"/>
    </xf>
    <xf numFmtId="0" fontId="0" fillId="0" borderId="0" xfId="0" applyAlignment="1">
      <alignment horizontal="center"/>
    </xf>
    <xf numFmtId="0" fontId="1" fillId="2" borderId="0" xfId="1" applyFont="1" applyFill="1" applyAlignment="1">
      <alignment horizontal="center"/>
    </xf>
    <xf numFmtId="0" fontId="10" fillId="0" borderId="0" xfId="0" applyFont="1" applyAlignment="1">
      <alignment horizontal="center"/>
    </xf>
    <xf numFmtId="49" fontId="7" fillId="0" borderId="0" xfId="0" applyNumberFormat="1" applyFont="1" applyFill="1" applyBorder="1" applyAlignment="1">
      <alignment horizontal="center"/>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xf numFmtId="0" fontId="7" fillId="0" borderId="0" xfId="0" applyFont="1" applyFill="1" applyBorder="1" applyAlignment="1">
      <alignment horizontal="center" wrapText="1"/>
    </xf>
    <xf numFmtId="0" fontId="6" fillId="0" borderId="2" xfId="0" applyFont="1" applyBorder="1" applyAlignment="1">
      <alignment vertical="top" wrapText="1"/>
    </xf>
    <xf numFmtId="0" fontId="7" fillId="0" borderId="0" xfId="0" applyFont="1" applyFill="1" applyBorder="1" applyAlignment="1">
      <alignment horizontal="center"/>
    </xf>
    <xf numFmtId="0" fontId="0" fillId="0" borderId="0" xfId="0" applyAlignment="1">
      <alignment horizontal="center" wrapText="1"/>
    </xf>
    <xf numFmtId="49" fontId="7" fillId="0" borderId="0" xfId="2" applyNumberFormat="1" applyFont="1" applyFill="1" applyBorder="1" applyAlignment="1">
      <alignment horizontal="center"/>
    </xf>
    <xf numFmtId="0" fontId="29" fillId="0" borderId="0" xfId="0" applyNumberFormat="1" applyFont="1" applyFill="1" applyBorder="1" applyAlignment="1">
      <alignment horizontal="center" vertical="top" wrapText="1" readingOrder="1"/>
    </xf>
    <xf numFmtId="0" fontId="7" fillId="0" borderId="15" xfId="0" applyFont="1" applyBorder="1" applyAlignment="1">
      <alignment vertical="top" wrapText="1"/>
    </xf>
    <xf numFmtId="0" fontId="7" fillId="0" borderId="17" xfId="0" applyFont="1" applyBorder="1" applyAlignment="1">
      <alignment vertical="top" wrapText="1"/>
    </xf>
  </cellXfs>
  <cellStyles count="5">
    <cellStyle name="Нейтральный" xfId="4" builtinId="28"/>
    <cellStyle name="Обычный" xfId="0" builtinId="0"/>
    <cellStyle name="Обычный 2" xfId="1"/>
    <cellStyle name="Финансовый" xfId="2" builtinId="3"/>
    <cellStyle name="Финансовый 2" xfId="3"/>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G65"/>
  <sheetViews>
    <sheetView workbookViewId="0">
      <selection activeCell="C45" sqref="C45"/>
    </sheetView>
  </sheetViews>
  <sheetFormatPr defaultColWidth="9.140625" defaultRowHeight="15.75"/>
  <cols>
    <col min="1" max="1" width="58" style="64" customWidth="1"/>
    <col min="2" max="2" width="32.42578125" style="64" customWidth="1"/>
    <col min="3" max="3" width="18" style="64" customWidth="1"/>
    <col min="4" max="4" width="0.140625" style="64" customWidth="1"/>
    <col min="5" max="5" width="13.42578125" style="64" hidden="1" customWidth="1"/>
    <col min="6" max="16384" width="9.140625" style="66"/>
  </cols>
  <sheetData>
    <row r="1" spans="1:7">
      <c r="B1" s="65" t="s">
        <v>291</v>
      </c>
      <c r="C1" s="65"/>
      <c r="D1" s="65"/>
    </row>
    <row r="2" spans="1:7">
      <c r="B2" s="562" t="s">
        <v>796</v>
      </c>
      <c r="C2" s="562"/>
      <c r="D2" s="562"/>
      <c r="E2" s="562"/>
      <c r="F2" s="562"/>
      <c r="G2" s="562"/>
    </row>
    <row r="3" spans="1:7">
      <c r="B3" s="222" t="s">
        <v>623</v>
      </c>
      <c r="C3" s="65"/>
      <c r="D3" s="65"/>
    </row>
    <row r="4" spans="1:7">
      <c r="A4" s="561" t="s">
        <v>681</v>
      </c>
      <c r="B4" s="561"/>
      <c r="C4" s="561"/>
      <c r="D4" s="65"/>
    </row>
    <row r="5" spans="1:7" ht="5.25" customHeight="1"/>
    <row r="6" spans="1:7" ht="24.75" customHeight="1">
      <c r="A6" s="559" t="s">
        <v>683</v>
      </c>
      <c r="B6" s="559"/>
      <c r="C6" s="559"/>
      <c r="D6" s="559"/>
      <c r="E6" s="559"/>
    </row>
    <row r="7" spans="1:7" ht="15.75" customHeight="1">
      <c r="A7" s="559"/>
      <c r="B7" s="559"/>
      <c r="C7" s="559"/>
      <c r="D7" s="559"/>
      <c r="E7" s="559"/>
    </row>
    <row r="8" spans="1:7">
      <c r="C8" s="67" t="s">
        <v>134</v>
      </c>
      <c r="E8" s="67" t="s">
        <v>134</v>
      </c>
    </row>
    <row r="9" spans="1:7" ht="75" customHeight="1">
      <c r="A9" s="68" t="s">
        <v>2</v>
      </c>
      <c r="B9" s="68" t="s">
        <v>0</v>
      </c>
      <c r="C9" s="230" t="s">
        <v>682</v>
      </c>
      <c r="D9" s="162" t="s">
        <v>232</v>
      </c>
      <c r="E9" s="163" t="s">
        <v>239</v>
      </c>
    </row>
    <row r="10" spans="1:7">
      <c r="A10" s="69" t="s">
        <v>4</v>
      </c>
      <c r="B10" s="70" t="s">
        <v>26</v>
      </c>
      <c r="C10" s="247">
        <f>C11+C16+C22+C25</f>
        <v>417200</v>
      </c>
      <c r="D10" s="164" t="e">
        <f>D11+D16+D22+D25</f>
        <v>#REF!</v>
      </c>
      <c r="E10" s="164" t="e">
        <f>E11+E16+E22+E25</f>
        <v>#REF!</v>
      </c>
    </row>
    <row r="11" spans="1:7" s="95" customFormat="1">
      <c r="A11" s="69" t="s">
        <v>5</v>
      </c>
      <c r="B11" s="70" t="s">
        <v>27</v>
      </c>
      <c r="C11" s="247">
        <f>C12</f>
        <v>127000</v>
      </c>
      <c r="D11" s="164">
        <f t="shared" ref="D11:E12" si="0">D12</f>
        <v>225000</v>
      </c>
      <c r="E11" s="165">
        <f t="shared" si="0"/>
        <v>230000</v>
      </c>
    </row>
    <row r="12" spans="1:7">
      <c r="A12" s="73" t="s">
        <v>6</v>
      </c>
      <c r="B12" s="72" t="s">
        <v>28</v>
      </c>
      <c r="C12" s="246">
        <f>C13</f>
        <v>127000</v>
      </c>
      <c r="D12" s="166">
        <f t="shared" si="0"/>
        <v>225000</v>
      </c>
      <c r="E12" s="167">
        <f t="shared" si="0"/>
        <v>230000</v>
      </c>
    </row>
    <row r="13" spans="1:7" ht="97.5">
      <c r="A13" s="74" t="s">
        <v>179</v>
      </c>
      <c r="B13" s="72" t="s">
        <v>29</v>
      </c>
      <c r="C13" s="246">
        <v>127000</v>
      </c>
      <c r="D13" s="166">
        <v>225000</v>
      </c>
      <c r="E13" s="167">
        <v>230000</v>
      </c>
    </row>
    <row r="14" spans="1:7" ht="51.75" hidden="1" customHeight="1">
      <c r="A14" s="74" t="s">
        <v>281</v>
      </c>
      <c r="B14" s="72">
        <v>1.01020300100001E+16</v>
      </c>
      <c r="C14" s="246">
        <f>C15</f>
        <v>0</v>
      </c>
      <c r="D14" s="166"/>
      <c r="E14" s="167"/>
    </row>
    <row r="15" spans="1:7" ht="85.5" hidden="1" customHeight="1">
      <c r="A15" s="74" t="s">
        <v>282</v>
      </c>
      <c r="B15" s="72">
        <v>1.01020300130001E+16</v>
      </c>
      <c r="C15" s="246">
        <v>0</v>
      </c>
      <c r="D15" s="166"/>
      <c r="E15" s="167"/>
    </row>
    <row r="16" spans="1:7" ht="47.25">
      <c r="A16" s="71" t="s">
        <v>7</v>
      </c>
      <c r="B16" s="70" t="s">
        <v>76</v>
      </c>
      <c r="C16" s="247">
        <f>C17</f>
        <v>276200</v>
      </c>
      <c r="D16" s="164">
        <f>D17</f>
        <v>240100</v>
      </c>
      <c r="E16" s="165">
        <f>E17</f>
        <v>240099.99999999997</v>
      </c>
    </row>
    <row r="17" spans="1:5" s="95" customFormat="1" ht="36" customHeight="1">
      <c r="A17" s="159" t="s">
        <v>8</v>
      </c>
      <c r="B17" s="70" t="s">
        <v>77</v>
      </c>
      <c r="C17" s="247">
        <f>C18+C19+C20+C21</f>
        <v>276200</v>
      </c>
      <c r="D17" s="164">
        <v>240100</v>
      </c>
      <c r="E17" s="165">
        <f>E18+E19+E20+E21</f>
        <v>240099.99999999997</v>
      </c>
    </row>
    <row r="18" spans="1:5" ht="47.25">
      <c r="A18" s="74" t="s">
        <v>9</v>
      </c>
      <c r="B18" s="72" t="s">
        <v>270</v>
      </c>
      <c r="C18" s="246">
        <v>130820</v>
      </c>
      <c r="D18" s="166">
        <v>90137</v>
      </c>
      <c r="E18" s="167">
        <v>90137</v>
      </c>
    </row>
    <row r="19" spans="1:5" ht="78.75">
      <c r="A19" s="74" t="s">
        <v>10</v>
      </c>
      <c r="B19" s="72" t="s">
        <v>271</v>
      </c>
      <c r="C19" s="246">
        <v>910</v>
      </c>
      <c r="D19" s="166">
        <v>1898.4</v>
      </c>
      <c r="E19" s="167">
        <v>1898.4</v>
      </c>
    </row>
    <row r="20" spans="1:5" ht="68.25" customHeight="1">
      <c r="A20" s="74" t="s">
        <v>11</v>
      </c>
      <c r="B20" s="72" t="s">
        <v>272</v>
      </c>
      <c r="C20" s="246">
        <v>161720</v>
      </c>
      <c r="D20" s="166">
        <v>172508.2</v>
      </c>
      <c r="E20" s="167">
        <v>172508.2</v>
      </c>
    </row>
    <row r="21" spans="1:5" ht="69.75" customHeight="1">
      <c r="A21" s="74" t="s">
        <v>12</v>
      </c>
      <c r="B21" s="72" t="s">
        <v>273</v>
      </c>
      <c r="C21" s="246">
        <v>-17250</v>
      </c>
      <c r="D21" s="166">
        <v>-22443.599999999999</v>
      </c>
      <c r="E21" s="167">
        <v>-24443.599999999999</v>
      </c>
    </row>
    <row r="22" spans="1:5" s="95" customFormat="1" hidden="1">
      <c r="A22" s="69" t="s">
        <v>13</v>
      </c>
      <c r="B22" s="70" t="s">
        <v>34</v>
      </c>
      <c r="C22" s="247">
        <v>0</v>
      </c>
      <c r="D22" s="164">
        <v>0</v>
      </c>
      <c r="E22" s="165">
        <f>E23</f>
        <v>0</v>
      </c>
    </row>
    <row r="23" spans="1:5" hidden="1">
      <c r="A23" s="73" t="s">
        <v>36</v>
      </c>
      <c r="B23" s="72" t="s">
        <v>35</v>
      </c>
      <c r="C23" s="246">
        <v>0</v>
      </c>
      <c r="D23" s="166">
        <v>0</v>
      </c>
      <c r="E23" s="167">
        <v>0</v>
      </c>
    </row>
    <row r="24" spans="1:5" ht="18" hidden="1" customHeight="1">
      <c r="A24" s="74" t="s">
        <v>36</v>
      </c>
      <c r="B24" s="72" t="s">
        <v>37</v>
      </c>
      <c r="C24" s="246">
        <v>0</v>
      </c>
      <c r="D24" s="166">
        <v>0</v>
      </c>
      <c r="E24" s="167">
        <v>0</v>
      </c>
    </row>
    <row r="25" spans="1:5" s="95" customFormat="1">
      <c r="A25" s="69" t="s">
        <v>14</v>
      </c>
      <c r="B25" s="70" t="s">
        <v>39</v>
      </c>
      <c r="C25" s="247">
        <f>C26+C30</f>
        <v>14000</v>
      </c>
      <c r="D25" s="164" t="e">
        <f>D26+D30</f>
        <v>#REF!</v>
      </c>
      <c r="E25" s="164" t="e">
        <f>E26+E30</f>
        <v>#REF!</v>
      </c>
    </row>
    <row r="26" spans="1:5" s="95" customFormat="1">
      <c r="A26" s="159" t="s">
        <v>38</v>
      </c>
      <c r="B26" s="70" t="s">
        <v>40</v>
      </c>
      <c r="C26" s="247">
        <f>C27</f>
        <v>1000</v>
      </c>
      <c r="D26" s="164">
        <f>D27</f>
        <v>22000</v>
      </c>
      <c r="E26" s="165">
        <f>E27</f>
        <v>22000</v>
      </c>
    </row>
    <row r="27" spans="1:5" s="160" customFormat="1" ht="50.25" customHeight="1">
      <c r="A27" s="73" t="s">
        <v>221</v>
      </c>
      <c r="B27" s="72" t="s">
        <v>222</v>
      </c>
      <c r="C27" s="246">
        <f>C28+C29</f>
        <v>1000</v>
      </c>
      <c r="D27" s="166">
        <f>D29+D28</f>
        <v>22000</v>
      </c>
      <c r="E27" s="167">
        <f>E29+E28</f>
        <v>22000</v>
      </c>
    </row>
    <row r="28" spans="1:5" ht="78.75" customHeight="1">
      <c r="A28" s="73" t="s">
        <v>220</v>
      </c>
      <c r="B28" s="72" t="s">
        <v>218</v>
      </c>
      <c r="C28" s="246">
        <v>1000</v>
      </c>
      <c r="D28" s="166">
        <v>21000</v>
      </c>
      <c r="E28" s="167">
        <v>21000</v>
      </c>
    </row>
    <row r="29" spans="1:5" ht="64.5" customHeight="1">
      <c r="A29" s="73" t="s">
        <v>219</v>
      </c>
      <c r="B29" s="72" t="s">
        <v>217</v>
      </c>
      <c r="C29" s="246">
        <v>0</v>
      </c>
      <c r="D29" s="166">
        <v>1000</v>
      </c>
      <c r="E29" s="167">
        <v>1000</v>
      </c>
    </row>
    <row r="30" spans="1:5" s="95" customFormat="1" ht="22.5" customHeight="1">
      <c r="A30" s="159" t="s">
        <v>43</v>
      </c>
      <c r="B30" s="70" t="s">
        <v>216</v>
      </c>
      <c r="C30" s="247">
        <f>C31+C33</f>
        <v>13000</v>
      </c>
      <c r="D30" s="164" t="e">
        <f>D31+#REF!</f>
        <v>#REF!</v>
      </c>
      <c r="E30" s="165" t="e">
        <f>E31+#REF!</f>
        <v>#REF!</v>
      </c>
    </row>
    <row r="31" spans="1:5" ht="21.75" customHeight="1">
      <c r="A31" s="73" t="s">
        <v>215</v>
      </c>
      <c r="B31" s="72" t="s">
        <v>274</v>
      </c>
      <c r="C31" s="246">
        <f>C32</f>
        <v>5000</v>
      </c>
      <c r="D31" s="166">
        <v>2000</v>
      </c>
      <c r="E31" s="167">
        <v>2000</v>
      </c>
    </row>
    <row r="32" spans="1:5" ht="47.25">
      <c r="A32" s="73" t="s">
        <v>213</v>
      </c>
      <c r="B32" s="72" t="s">
        <v>214</v>
      </c>
      <c r="C32" s="246">
        <v>5000</v>
      </c>
      <c r="D32" s="166">
        <v>2000</v>
      </c>
      <c r="E32" s="167">
        <v>2000</v>
      </c>
    </row>
    <row r="33" spans="1:5" ht="15" customHeight="1">
      <c r="A33" s="75" t="s">
        <v>211</v>
      </c>
      <c r="B33" s="72" t="s">
        <v>212</v>
      </c>
      <c r="C33" s="246">
        <f t="shared" ref="C33:E33" si="1">C34</f>
        <v>8000</v>
      </c>
      <c r="D33" s="166">
        <f t="shared" si="1"/>
        <v>51000</v>
      </c>
      <c r="E33" s="168">
        <f t="shared" si="1"/>
        <v>52000</v>
      </c>
    </row>
    <row r="34" spans="1:5" ht="46.5" customHeight="1">
      <c r="A34" s="75" t="s">
        <v>670</v>
      </c>
      <c r="B34" s="72" t="s">
        <v>210</v>
      </c>
      <c r="C34" s="246">
        <v>8000</v>
      </c>
      <c r="D34" s="166">
        <f>D36+D35</f>
        <v>51000</v>
      </c>
      <c r="E34" s="168">
        <f>E36+E35</f>
        <v>52000</v>
      </c>
    </row>
    <row r="35" spans="1:5" ht="63">
      <c r="A35" s="76" t="s">
        <v>209</v>
      </c>
      <c r="B35" s="72" t="s">
        <v>280</v>
      </c>
      <c r="C35" s="246">
        <v>0</v>
      </c>
      <c r="D35" s="166">
        <v>1000</v>
      </c>
      <c r="E35" s="168">
        <v>1000</v>
      </c>
    </row>
    <row r="36" spans="1:5" ht="63.75" customHeight="1">
      <c r="A36" s="76" t="s">
        <v>671</v>
      </c>
      <c r="B36" s="72" t="s">
        <v>207</v>
      </c>
      <c r="C36" s="246">
        <v>8000</v>
      </c>
      <c r="D36" s="166">
        <v>50000</v>
      </c>
      <c r="E36" s="168">
        <v>51000</v>
      </c>
    </row>
    <row r="37" spans="1:5" ht="31.5" hidden="1">
      <c r="A37" s="77" t="s">
        <v>203</v>
      </c>
      <c r="B37" s="81" t="s">
        <v>204</v>
      </c>
      <c r="C37" s="248"/>
      <c r="D37" s="169"/>
      <c r="E37" s="170"/>
    </row>
    <row r="38" spans="1:5" ht="63" hidden="1">
      <c r="A38" s="75" t="s">
        <v>205</v>
      </c>
      <c r="B38" s="78" t="s">
        <v>206</v>
      </c>
      <c r="C38" s="259"/>
      <c r="D38" s="171"/>
      <c r="E38" s="168"/>
    </row>
    <row r="39" spans="1:5" ht="78.75" hidden="1">
      <c r="A39" s="75" t="s">
        <v>66</v>
      </c>
      <c r="B39" s="78" t="s">
        <v>65</v>
      </c>
      <c r="C39" s="259"/>
      <c r="D39" s="171"/>
      <c r="E39" s="168">
        <v>0</v>
      </c>
    </row>
    <row r="40" spans="1:5" ht="94.5" hidden="1">
      <c r="A40" s="76" t="s">
        <v>57</v>
      </c>
      <c r="B40" s="78" t="s">
        <v>58</v>
      </c>
      <c r="C40" s="259"/>
      <c r="D40" s="171"/>
      <c r="E40" s="168">
        <v>0</v>
      </c>
    </row>
    <row r="41" spans="1:5" ht="94.5" hidden="1">
      <c r="A41" s="79" t="s">
        <v>60</v>
      </c>
      <c r="B41" s="78" t="s">
        <v>59</v>
      </c>
      <c r="C41" s="259"/>
      <c r="D41" s="171"/>
      <c r="E41" s="168">
        <v>0</v>
      </c>
    </row>
    <row r="42" spans="1:5" ht="94.5" hidden="1">
      <c r="A42" s="79" t="s">
        <v>63</v>
      </c>
      <c r="B42" s="78" t="s">
        <v>61</v>
      </c>
      <c r="C42" s="259"/>
      <c r="D42" s="171"/>
      <c r="E42" s="168">
        <v>0</v>
      </c>
    </row>
    <row r="43" spans="1:5" ht="10.5" hidden="1" customHeight="1">
      <c r="A43" s="79" t="s">
        <v>64</v>
      </c>
      <c r="B43" s="78" t="s">
        <v>62</v>
      </c>
      <c r="C43" s="259"/>
      <c r="D43" s="171"/>
      <c r="E43" s="168">
        <v>0</v>
      </c>
    </row>
    <row r="44" spans="1:5">
      <c r="A44" s="80" t="s">
        <v>17</v>
      </c>
      <c r="B44" s="81" t="s">
        <v>68</v>
      </c>
      <c r="C44" s="248">
        <f>C45</f>
        <v>6332100</v>
      </c>
      <c r="D44" s="169" t="e">
        <f>D45</f>
        <v>#REF!</v>
      </c>
      <c r="E44" s="170" t="e">
        <f>E45</f>
        <v>#REF!</v>
      </c>
    </row>
    <row r="45" spans="1:5" ht="47.25">
      <c r="A45" s="77" t="s">
        <v>18</v>
      </c>
      <c r="B45" s="78" t="s">
        <v>69</v>
      </c>
      <c r="C45" s="259">
        <f>C58+C53+C46+C50</f>
        <v>6332100</v>
      </c>
      <c r="D45" s="171" t="e">
        <f>#REF!+D50+D53</f>
        <v>#REF!</v>
      </c>
      <c r="E45" s="168" t="e">
        <f>#REF!+E50+E53</f>
        <v>#REF!</v>
      </c>
    </row>
    <row r="46" spans="1:5" ht="15.75" customHeight="1">
      <c r="A46" s="90" t="s">
        <v>278</v>
      </c>
      <c r="B46" s="81" t="s">
        <v>551</v>
      </c>
      <c r="C46" s="248">
        <f>C47</f>
        <v>5857700</v>
      </c>
      <c r="D46" s="171"/>
      <c r="E46" s="168"/>
    </row>
    <row r="47" spans="1:5" ht="15.75" customHeight="1">
      <c r="A47" s="90" t="s">
        <v>20</v>
      </c>
      <c r="B47" s="81" t="s">
        <v>551</v>
      </c>
      <c r="C47" s="259">
        <f>C49</f>
        <v>5857700</v>
      </c>
      <c r="D47" s="171"/>
      <c r="E47" s="168"/>
    </row>
    <row r="48" spans="1:5" ht="15.75" customHeight="1">
      <c r="A48" s="90" t="s">
        <v>680</v>
      </c>
      <c r="B48" s="81"/>
      <c r="C48" s="259"/>
      <c r="D48" s="171"/>
      <c r="E48" s="168"/>
    </row>
    <row r="49" spans="1:5" ht="38.25" customHeight="1">
      <c r="A49" s="84" t="s">
        <v>231</v>
      </c>
      <c r="B49" s="78" t="s">
        <v>649</v>
      </c>
      <c r="C49" s="259">
        <v>5857700</v>
      </c>
      <c r="D49" s="171">
        <v>1421400</v>
      </c>
      <c r="E49" s="168">
        <v>1381300</v>
      </c>
    </row>
    <row r="50" spans="1:5" s="95" customFormat="1" ht="36" customHeight="1">
      <c r="A50" s="157" t="s">
        <v>283</v>
      </c>
      <c r="B50" s="549" t="s">
        <v>550</v>
      </c>
      <c r="C50" s="248">
        <f>C51</f>
        <v>300000</v>
      </c>
      <c r="D50" s="169">
        <f>D51</f>
        <v>509900</v>
      </c>
      <c r="E50" s="170">
        <f>E51</f>
        <v>548900</v>
      </c>
    </row>
    <row r="51" spans="1:5" ht="26.25" customHeight="1">
      <c r="A51" s="82" t="s">
        <v>138</v>
      </c>
      <c r="B51" s="549" t="s">
        <v>550</v>
      </c>
      <c r="C51" s="259">
        <f>C52</f>
        <v>300000</v>
      </c>
      <c r="D51" s="171">
        <v>509900</v>
      </c>
      <c r="E51" s="168">
        <v>548900</v>
      </c>
    </row>
    <row r="52" spans="1:5" ht="30.75" customHeight="1">
      <c r="A52" s="82" t="s">
        <v>284</v>
      </c>
      <c r="B52" s="549" t="s">
        <v>550</v>
      </c>
      <c r="C52" s="259">
        <v>300000</v>
      </c>
      <c r="D52" s="171">
        <v>509900</v>
      </c>
      <c r="E52" s="168">
        <v>548900</v>
      </c>
    </row>
    <row r="53" spans="1:5" s="95" customFormat="1" ht="31.5">
      <c r="A53" s="157" t="s">
        <v>279</v>
      </c>
      <c r="B53" s="81" t="s">
        <v>539</v>
      </c>
      <c r="C53" s="248">
        <f>C54+C57</f>
        <v>174400</v>
      </c>
      <c r="D53" s="169">
        <f>D54+D57</f>
        <v>35700</v>
      </c>
      <c r="E53" s="170">
        <f>E54+E57</f>
        <v>35700</v>
      </c>
    </row>
    <row r="54" spans="1:5" ht="52.5" customHeight="1">
      <c r="A54" s="88" t="s">
        <v>793</v>
      </c>
      <c r="B54" s="86" t="s">
        <v>540</v>
      </c>
      <c r="C54" s="259">
        <f>C55</f>
        <v>173700</v>
      </c>
      <c r="D54" s="171">
        <f>D55</f>
        <v>35100</v>
      </c>
      <c r="E54" s="168">
        <f>E55</f>
        <v>35100</v>
      </c>
    </row>
    <row r="55" spans="1:5" ht="78.75" customHeight="1">
      <c r="A55" s="556" t="s">
        <v>794</v>
      </c>
      <c r="B55" s="86" t="s">
        <v>541</v>
      </c>
      <c r="C55" s="259">
        <v>173700</v>
      </c>
      <c r="D55" s="171">
        <v>35100</v>
      </c>
      <c r="E55" s="168">
        <v>35100</v>
      </c>
    </row>
    <row r="56" spans="1:5" ht="47.25">
      <c r="A56" s="89" t="s">
        <v>170</v>
      </c>
      <c r="B56" s="86" t="s">
        <v>542</v>
      </c>
      <c r="C56" s="259">
        <f>C57</f>
        <v>700</v>
      </c>
      <c r="D56" s="171">
        <v>600</v>
      </c>
      <c r="E56" s="168">
        <v>600</v>
      </c>
    </row>
    <row r="57" spans="1:5" ht="47.25">
      <c r="A57" s="89" t="s">
        <v>672</v>
      </c>
      <c r="B57" s="86" t="s">
        <v>543</v>
      </c>
      <c r="C57" s="259">
        <v>700</v>
      </c>
      <c r="D57" s="171">
        <v>600</v>
      </c>
      <c r="E57" s="168">
        <v>600</v>
      </c>
    </row>
    <row r="58" spans="1:5" s="95" customFormat="1">
      <c r="A58" s="157" t="s">
        <v>23</v>
      </c>
      <c r="B58" s="158" t="s">
        <v>544</v>
      </c>
      <c r="C58" s="248">
        <f>C59</f>
        <v>0</v>
      </c>
      <c r="D58" s="169">
        <f>D59</f>
        <v>509900</v>
      </c>
      <c r="E58" s="170">
        <f>E59</f>
        <v>548900</v>
      </c>
    </row>
    <row r="59" spans="1:5" ht="31.5">
      <c r="A59" s="82" t="s">
        <v>276</v>
      </c>
      <c r="B59" s="86" t="s">
        <v>545</v>
      </c>
      <c r="C59" s="259">
        <f>C60</f>
        <v>0</v>
      </c>
      <c r="D59" s="171">
        <v>509900</v>
      </c>
      <c r="E59" s="168">
        <v>548900</v>
      </c>
    </row>
    <row r="60" spans="1:5" ht="31.5">
      <c r="A60" s="82" t="s">
        <v>277</v>
      </c>
      <c r="B60" s="86" t="s">
        <v>546</v>
      </c>
      <c r="C60" s="259">
        <v>0</v>
      </c>
      <c r="D60" s="171">
        <v>509900</v>
      </c>
      <c r="E60" s="168">
        <v>548900</v>
      </c>
    </row>
    <row r="61" spans="1:5">
      <c r="A61" s="90" t="s">
        <v>24</v>
      </c>
      <c r="B61" s="81"/>
      <c r="C61" s="248">
        <f>C10+C44</f>
        <v>6749300</v>
      </c>
      <c r="D61" s="169" t="e">
        <f>D10+D44</f>
        <v>#REF!</v>
      </c>
      <c r="E61" s="169" t="e">
        <f>E10+E44</f>
        <v>#REF!</v>
      </c>
    </row>
    <row r="64" spans="1:5">
      <c r="E64" s="91"/>
    </row>
    <row r="65" spans="1:7" ht="37.5">
      <c r="A65" s="92" t="s">
        <v>561</v>
      </c>
      <c r="B65" s="560" t="s">
        <v>562</v>
      </c>
      <c r="C65" s="560"/>
      <c r="D65" s="560"/>
      <c r="E65" s="560"/>
      <c r="G65" s="213"/>
    </row>
  </sheetData>
  <mergeCells count="4">
    <mergeCell ref="A6:E7"/>
    <mergeCell ref="B65:E65"/>
    <mergeCell ref="A4:C4"/>
    <mergeCell ref="B2:G2"/>
  </mergeCells>
  <pageMargins left="0.70866141732283472" right="0.70866141732283472" top="0.74803149606299213" bottom="0.74803149606299213" header="0.31496062992125984" footer="0.31496062992125984"/>
  <pageSetup paperSize="9" scale="80" fitToHeight="3" orientation="portrait" r:id="rId1"/>
</worksheet>
</file>

<file path=xl/worksheets/sheet10.xml><?xml version="1.0" encoding="utf-8"?>
<worksheet xmlns="http://schemas.openxmlformats.org/spreadsheetml/2006/main" xmlns:r="http://schemas.openxmlformats.org/officeDocument/2006/relationships">
  <dimension ref="A1:I98"/>
  <sheetViews>
    <sheetView workbookViewId="0">
      <selection activeCell="E13" sqref="E13"/>
    </sheetView>
  </sheetViews>
  <sheetFormatPr defaultColWidth="9.140625" defaultRowHeight="15.75"/>
  <cols>
    <col min="1" max="1" width="52.85546875" style="97" customWidth="1"/>
    <col min="2" max="2" width="14.7109375" style="97" customWidth="1"/>
    <col min="3" max="3" width="12.85546875" style="97" customWidth="1"/>
    <col min="4" max="4" width="14.28515625" style="19" customWidth="1"/>
    <col min="5" max="5" width="18.85546875" style="15" customWidth="1"/>
    <col min="6" max="6" width="17.7109375" style="15" customWidth="1"/>
    <col min="7" max="7" width="9.28515625" style="98" bestFit="1" customWidth="1"/>
    <col min="8" max="9" width="15.42578125" style="98" bestFit="1" customWidth="1"/>
    <col min="10" max="16384" width="9.140625" style="98"/>
  </cols>
  <sheetData>
    <row r="1" spans="1:9">
      <c r="D1" s="18" t="s">
        <v>148</v>
      </c>
    </row>
    <row r="2" spans="1:9">
      <c r="D2" s="18" t="s">
        <v>116</v>
      </c>
    </row>
    <row r="3" spans="1:9">
      <c r="D3" s="5" t="s">
        <v>178</v>
      </c>
    </row>
    <row r="4" spans="1:9">
      <c r="D4" s="18" t="s">
        <v>197</v>
      </c>
    </row>
    <row r="6" spans="1:9" ht="15.75" customHeight="1">
      <c r="A6" s="590" t="s">
        <v>113</v>
      </c>
      <c r="B6" s="590"/>
      <c r="C6" s="590"/>
      <c r="D6" s="590"/>
      <c r="E6" s="590"/>
      <c r="F6" s="590"/>
    </row>
    <row r="7" spans="1:9" ht="32.25" customHeight="1">
      <c r="A7" s="590" t="s">
        <v>154</v>
      </c>
      <c r="B7" s="590"/>
      <c r="C7" s="590"/>
      <c r="D7" s="590"/>
      <c r="E7" s="590"/>
      <c r="F7" s="590"/>
    </row>
    <row r="8" spans="1:9" ht="15.75" customHeight="1">
      <c r="A8" s="590" t="s">
        <v>225</v>
      </c>
      <c r="B8" s="590"/>
      <c r="C8" s="590"/>
      <c r="D8" s="590"/>
      <c r="E8" s="590"/>
      <c r="F8" s="590"/>
    </row>
    <row r="9" spans="1:9">
      <c r="A9" s="99"/>
    </row>
    <row r="10" spans="1:9">
      <c r="A10" s="100" t="s">
        <v>79</v>
      </c>
      <c r="B10" s="100" t="s">
        <v>79</v>
      </c>
      <c r="C10" s="100" t="s">
        <v>79</v>
      </c>
      <c r="D10" s="101" t="s">
        <v>79</v>
      </c>
      <c r="E10" s="100"/>
      <c r="F10" s="100" t="s">
        <v>141</v>
      </c>
    </row>
    <row r="11" spans="1:9">
      <c r="A11" s="591" t="s">
        <v>80</v>
      </c>
      <c r="B11" s="591" t="s">
        <v>114</v>
      </c>
      <c r="C11" s="591" t="s">
        <v>115</v>
      </c>
      <c r="D11" s="592" t="s">
        <v>81</v>
      </c>
      <c r="E11" s="591" t="s">
        <v>3</v>
      </c>
      <c r="F11" s="591"/>
    </row>
    <row r="12" spans="1:9">
      <c r="A12" s="591"/>
      <c r="B12" s="591"/>
      <c r="C12" s="591"/>
      <c r="D12" s="592"/>
      <c r="E12" s="151" t="s">
        <v>175</v>
      </c>
      <c r="F12" s="151" t="s">
        <v>202</v>
      </c>
    </row>
    <row r="13" spans="1:9" ht="63">
      <c r="A13" s="28" t="s">
        <v>142</v>
      </c>
      <c r="B13" s="113">
        <v>6035118</v>
      </c>
      <c r="C13" s="113"/>
      <c r="D13" s="114"/>
      <c r="E13" s="115">
        <f>E15+E17</f>
        <v>39700</v>
      </c>
      <c r="F13" s="115">
        <f>F15+F17</f>
        <v>39800</v>
      </c>
      <c r="G13" s="103"/>
      <c r="H13" s="116"/>
      <c r="I13" s="116"/>
    </row>
    <row r="14" spans="1:9" ht="31.5" customHeight="1">
      <c r="A14" s="45" t="s">
        <v>117</v>
      </c>
      <c r="B14" s="44">
        <v>6035118</v>
      </c>
      <c r="C14" s="44">
        <v>121</v>
      </c>
      <c r="D14" s="117"/>
      <c r="E14" s="118">
        <f>E15</f>
        <v>37000</v>
      </c>
      <c r="F14" s="118">
        <f>F15</f>
        <v>37000</v>
      </c>
      <c r="G14" s="103"/>
      <c r="H14" s="119"/>
      <c r="I14" s="119"/>
    </row>
    <row r="15" spans="1:9">
      <c r="A15" s="45" t="s">
        <v>144</v>
      </c>
      <c r="B15" s="44">
        <v>6035118</v>
      </c>
      <c r="C15" s="44">
        <v>121</v>
      </c>
      <c r="D15" s="117" t="s">
        <v>143</v>
      </c>
      <c r="E15" s="118">
        <v>37000</v>
      </c>
      <c r="F15" s="118">
        <v>37000</v>
      </c>
      <c r="G15" s="103"/>
      <c r="H15" s="116"/>
      <c r="I15" s="116"/>
    </row>
    <row r="16" spans="1:9" ht="47.25">
      <c r="A16" s="45" t="s">
        <v>118</v>
      </c>
      <c r="B16" s="44">
        <v>6035118</v>
      </c>
      <c r="C16" s="44">
        <v>244</v>
      </c>
      <c r="D16" s="117"/>
      <c r="E16" s="27">
        <v>2200</v>
      </c>
      <c r="F16" s="27">
        <f>F17</f>
        <v>2800</v>
      </c>
      <c r="G16" s="103"/>
      <c r="H16" s="116"/>
      <c r="I16" s="116"/>
    </row>
    <row r="17" spans="1:9">
      <c r="A17" s="45" t="s">
        <v>144</v>
      </c>
      <c r="B17" s="44">
        <v>6035118</v>
      </c>
      <c r="C17" s="44">
        <v>244</v>
      </c>
      <c r="D17" s="117" t="s">
        <v>143</v>
      </c>
      <c r="E17" s="27">
        <v>2700</v>
      </c>
      <c r="F17" s="27">
        <v>2800</v>
      </c>
      <c r="G17" s="103"/>
      <c r="H17" s="116"/>
      <c r="I17" s="116"/>
    </row>
    <row r="18" spans="1:9" ht="31.5">
      <c r="A18" s="63" t="s">
        <v>127</v>
      </c>
      <c r="B18" s="120">
        <v>7707001</v>
      </c>
      <c r="C18" s="120"/>
      <c r="D18" s="121"/>
      <c r="E18" s="115">
        <f>E19</f>
        <v>3000</v>
      </c>
      <c r="F18" s="115">
        <f>F19</f>
        <v>3000</v>
      </c>
      <c r="G18" s="103"/>
      <c r="H18" s="116"/>
      <c r="I18" s="116"/>
    </row>
    <row r="19" spans="1:9">
      <c r="A19" s="45" t="s">
        <v>128</v>
      </c>
      <c r="B19" s="46">
        <v>7707001</v>
      </c>
      <c r="C19" s="46">
        <v>870</v>
      </c>
      <c r="D19" s="122"/>
      <c r="E19" s="118">
        <f>E20</f>
        <v>3000</v>
      </c>
      <c r="F19" s="118">
        <f>F20</f>
        <v>3000</v>
      </c>
      <c r="G19" s="103"/>
      <c r="H19" s="116"/>
      <c r="I19" s="116"/>
    </row>
    <row r="20" spans="1:9">
      <c r="A20" s="45" t="s">
        <v>90</v>
      </c>
      <c r="B20" s="46">
        <v>7707001</v>
      </c>
      <c r="C20" s="46">
        <v>870</v>
      </c>
      <c r="D20" s="122" t="s">
        <v>91</v>
      </c>
      <c r="E20" s="118">
        <v>3000</v>
      </c>
      <c r="F20" s="118">
        <v>3000</v>
      </c>
      <c r="G20" s="103"/>
      <c r="H20" s="116"/>
      <c r="I20" s="116"/>
    </row>
    <row r="21" spans="1:9">
      <c r="A21" s="63" t="s">
        <v>119</v>
      </c>
      <c r="B21" s="120">
        <v>7707003</v>
      </c>
      <c r="C21" s="120"/>
      <c r="D21" s="121"/>
      <c r="E21" s="115">
        <f>E22+E24</f>
        <v>262000</v>
      </c>
      <c r="F21" s="115">
        <f>F22+F24</f>
        <v>263000</v>
      </c>
      <c r="G21" s="103"/>
      <c r="H21" s="119"/>
      <c r="I21" s="119"/>
    </row>
    <row r="22" spans="1:9" ht="34.5" customHeight="1">
      <c r="A22" s="45" t="s">
        <v>117</v>
      </c>
      <c r="B22" s="46">
        <v>7707003</v>
      </c>
      <c r="C22" s="46">
        <v>121</v>
      </c>
      <c r="D22" s="122"/>
      <c r="E22" s="118">
        <f>E23</f>
        <v>260000</v>
      </c>
      <c r="F22" s="118">
        <f>F23</f>
        <v>260000</v>
      </c>
      <c r="G22" s="103"/>
      <c r="H22" s="116"/>
      <c r="I22" s="116"/>
    </row>
    <row r="23" spans="1:9" ht="47.25">
      <c r="A23" s="45" t="s">
        <v>120</v>
      </c>
      <c r="B23" s="46">
        <v>7707003</v>
      </c>
      <c r="C23" s="46">
        <v>121</v>
      </c>
      <c r="D23" s="122" t="s">
        <v>85</v>
      </c>
      <c r="E23" s="118">
        <v>260000</v>
      </c>
      <c r="F23" s="118">
        <v>260000</v>
      </c>
      <c r="G23" s="103"/>
      <c r="H23" s="116"/>
      <c r="I23" s="116"/>
    </row>
    <row r="24" spans="1:9" ht="63">
      <c r="A24" s="45" t="s">
        <v>86</v>
      </c>
      <c r="B24" s="46">
        <v>7707003</v>
      </c>
      <c r="C24" s="46">
        <v>122</v>
      </c>
      <c r="D24" s="122" t="s">
        <v>85</v>
      </c>
      <c r="E24" s="118">
        <v>2000</v>
      </c>
      <c r="F24" s="118">
        <v>3000</v>
      </c>
      <c r="G24" s="103"/>
      <c r="H24" s="116"/>
      <c r="I24" s="116"/>
    </row>
    <row r="25" spans="1:9">
      <c r="A25" s="63" t="s">
        <v>121</v>
      </c>
      <c r="B25" s="120">
        <v>7707004</v>
      </c>
      <c r="C25" s="120"/>
      <c r="D25" s="121"/>
      <c r="E25" s="115">
        <f>E26+E29+E31+E33+E36</f>
        <v>1599100</v>
      </c>
      <c r="F25" s="115">
        <f>F26+F29+F31+F33+F36</f>
        <v>1646000</v>
      </c>
      <c r="G25" s="103"/>
      <c r="H25" s="103"/>
      <c r="I25" s="103"/>
    </row>
    <row r="26" spans="1:9" ht="57.75" customHeight="1">
      <c r="A26" s="45" t="s">
        <v>117</v>
      </c>
      <c r="B26" s="46">
        <v>7707004</v>
      </c>
      <c r="C26" s="46">
        <v>121</v>
      </c>
      <c r="D26" s="122"/>
      <c r="E26" s="118">
        <f>E27+E28</f>
        <v>1380000</v>
      </c>
      <c r="F26" s="118">
        <f>F27+F28</f>
        <v>1380000</v>
      </c>
      <c r="G26" s="103"/>
      <c r="H26" s="119"/>
      <c r="I26" s="119"/>
    </row>
    <row r="27" spans="1:9" ht="63">
      <c r="A27" s="45" t="s">
        <v>86</v>
      </c>
      <c r="B27" s="46">
        <v>7707004</v>
      </c>
      <c r="C27" s="46">
        <v>121</v>
      </c>
      <c r="D27" s="122" t="s">
        <v>87</v>
      </c>
      <c r="E27" s="118">
        <v>1380000</v>
      </c>
      <c r="F27" s="118">
        <v>1380000</v>
      </c>
    </row>
    <row r="28" spans="1:9">
      <c r="A28" s="43" t="s">
        <v>96</v>
      </c>
      <c r="B28" s="46">
        <v>7707004</v>
      </c>
      <c r="C28" s="46">
        <v>121</v>
      </c>
      <c r="D28" s="122" t="s">
        <v>97</v>
      </c>
      <c r="E28" s="118"/>
      <c r="F28" s="118"/>
    </row>
    <row r="29" spans="1:9" ht="35.25" customHeight="1">
      <c r="A29" s="45" t="s">
        <v>122</v>
      </c>
      <c r="B29" s="46">
        <v>7707004</v>
      </c>
      <c r="C29" s="46">
        <v>122</v>
      </c>
      <c r="D29" s="122"/>
      <c r="E29" s="118">
        <f>E30</f>
        <v>2000</v>
      </c>
      <c r="F29" s="118">
        <f>F30</f>
        <v>3000</v>
      </c>
    </row>
    <row r="30" spans="1:9" ht="63">
      <c r="A30" s="45" t="s">
        <v>86</v>
      </c>
      <c r="B30" s="46">
        <v>7707004</v>
      </c>
      <c r="C30" s="46">
        <v>122</v>
      </c>
      <c r="D30" s="122" t="s">
        <v>87</v>
      </c>
      <c r="E30" s="118">
        <v>2000</v>
      </c>
      <c r="F30" s="118">
        <v>3000</v>
      </c>
    </row>
    <row r="31" spans="1:9" ht="31.5">
      <c r="A31" s="45" t="s">
        <v>123</v>
      </c>
      <c r="B31" s="46">
        <v>7707004</v>
      </c>
      <c r="C31" s="46">
        <v>242</v>
      </c>
      <c r="D31" s="122"/>
      <c r="E31" s="118">
        <f>E32</f>
        <v>67800</v>
      </c>
      <c r="F31" s="118">
        <f>F32</f>
        <v>111700</v>
      </c>
    </row>
    <row r="32" spans="1:9" ht="63">
      <c r="A32" s="45" t="s">
        <v>86</v>
      </c>
      <c r="B32" s="46">
        <v>7707004</v>
      </c>
      <c r="C32" s="46">
        <v>242</v>
      </c>
      <c r="D32" s="122" t="s">
        <v>87</v>
      </c>
      <c r="E32" s="118">
        <v>67800</v>
      </c>
      <c r="F32" s="118">
        <v>111700</v>
      </c>
    </row>
    <row r="33" spans="1:6" ht="47.25">
      <c r="A33" s="45" t="s">
        <v>118</v>
      </c>
      <c r="B33" s="46">
        <v>7707004</v>
      </c>
      <c r="C33" s="46">
        <v>244</v>
      </c>
      <c r="D33" s="122"/>
      <c r="E33" s="118">
        <f>E34+E35</f>
        <v>147300</v>
      </c>
      <c r="F33" s="118">
        <f>F34+F35</f>
        <v>149300</v>
      </c>
    </row>
    <row r="34" spans="1:6" ht="63">
      <c r="A34" s="45" t="s">
        <v>86</v>
      </c>
      <c r="B34" s="46">
        <v>7707004</v>
      </c>
      <c r="C34" s="46">
        <v>244</v>
      </c>
      <c r="D34" s="122" t="s">
        <v>87</v>
      </c>
      <c r="E34" s="118">
        <v>137300</v>
      </c>
      <c r="F34" s="118">
        <v>139300</v>
      </c>
    </row>
    <row r="35" spans="1:6" ht="47.25">
      <c r="A35" s="45" t="s">
        <v>118</v>
      </c>
      <c r="B35" s="46">
        <v>7707004</v>
      </c>
      <c r="C35" s="46">
        <v>244</v>
      </c>
      <c r="D35" s="122" t="s">
        <v>95</v>
      </c>
      <c r="E35" s="118">
        <v>10000</v>
      </c>
      <c r="F35" s="118">
        <v>10000</v>
      </c>
    </row>
    <row r="36" spans="1:6">
      <c r="A36" s="45" t="s">
        <v>125</v>
      </c>
      <c r="B36" s="46">
        <v>7707004</v>
      </c>
      <c r="C36" s="46">
        <v>852</v>
      </c>
      <c r="D36" s="122"/>
      <c r="E36" s="118">
        <f>E37</f>
        <v>2000</v>
      </c>
      <c r="F36" s="118">
        <f>F37</f>
        <v>2000</v>
      </c>
    </row>
    <row r="37" spans="1:6" ht="63">
      <c r="A37" s="45" t="s">
        <v>86</v>
      </c>
      <c r="B37" s="46">
        <v>7707004</v>
      </c>
      <c r="C37" s="46">
        <v>852</v>
      </c>
      <c r="D37" s="122" t="s">
        <v>87</v>
      </c>
      <c r="E37" s="118">
        <v>2000</v>
      </c>
      <c r="F37" s="118">
        <v>2000</v>
      </c>
    </row>
    <row r="38" spans="1:6" ht="31.5">
      <c r="A38" s="63" t="s">
        <v>124</v>
      </c>
      <c r="B38" s="120">
        <v>7707013</v>
      </c>
      <c r="C38" s="120"/>
      <c r="D38" s="121"/>
      <c r="E38" s="115">
        <f>E39</f>
        <v>9000</v>
      </c>
      <c r="F38" s="115">
        <f>F39</f>
        <v>9000</v>
      </c>
    </row>
    <row r="39" spans="1:6">
      <c r="A39" s="45" t="s">
        <v>23</v>
      </c>
      <c r="B39" s="46">
        <v>7707013</v>
      </c>
      <c r="C39" s="46">
        <v>540</v>
      </c>
      <c r="D39" s="122"/>
      <c r="E39" s="118">
        <f>E40</f>
        <v>9000</v>
      </c>
      <c r="F39" s="118">
        <f>F40</f>
        <v>9000</v>
      </c>
    </row>
    <row r="40" spans="1:6" ht="47.25">
      <c r="A40" s="45" t="s">
        <v>88</v>
      </c>
      <c r="B40" s="46">
        <v>7707013</v>
      </c>
      <c r="C40" s="46">
        <v>540</v>
      </c>
      <c r="D40" s="122" t="s">
        <v>89</v>
      </c>
      <c r="E40" s="118">
        <v>9000</v>
      </c>
      <c r="F40" s="118">
        <v>9000</v>
      </c>
    </row>
    <row r="41" spans="1:6" ht="47.25">
      <c r="A41" s="34" t="s">
        <v>169</v>
      </c>
      <c r="B41" s="36">
        <v>7707801</v>
      </c>
      <c r="C41" s="120"/>
      <c r="D41" s="121"/>
      <c r="E41" s="115">
        <f>E42+E44+E46+E48</f>
        <v>208000</v>
      </c>
      <c r="F41" s="115">
        <f>F42+F44+F46+F48</f>
        <v>208000</v>
      </c>
    </row>
    <row r="42" spans="1:6" ht="31.5">
      <c r="A42" s="45" t="s">
        <v>126</v>
      </c>
      <c r="B42" s="38">
        <v>7707801</v>
      </c>
      <c r="C42" s="46">
        <v>111</v>
      </c>
      <c r="D42" s="122"/>
      <c r="E42" s="118">
        <f>E43</f>
        <v>195000</v>
      </c>
      <c r="F42" s="118">
        <f>F43</f>
        <v>195000</v>
      </c>
    </row>
    <row r="43" spans="1:6">
      <c r="A43" s="45" t="s">
        <v>108</v>
      </c>
      <c r="B43" s="38">
        <v>7707801</v>
      </c>
      <c r="C43" s="46">
        <v>111</v>
      </c>
      <c r="D43" s="122" t="s">
        <v>109</v>
      </c>
      <c r="E43" s="118">
        <v>195000</v>
      </c>
      <c r="F43" s="118">
        <v>195000</v>
      </c>
    </row>
    <row r="44" spans="1:6">
      <c r="A44" s="31" t="s">
        <v>108</v>
      </c>
      <c r="B44" s="38">
        <v>7707801</v>
      </c>
      <c r="C44" s="38">
        <v>122</v>
      </c>
      <c r="D44" s="37" t="s">
        <v>109</v>
      </c>
      <c r="E44" s="40">
        <v>1000</v>
      </c>
      <c r="F44" s="136">
        <v>1000</v>
      </c>
    </row>
    <row r="45" spans="1:6">
      <c r="A45" s="45" t="s">
        <v>108</v>
      </c>
      <c r="B45" s="38">
        <v>7707801</v>
      </c>
      <c r="C45" s="46">
        <v>242</v>
      </c>
      <c r="D45" s="122" t="s">
        <v>109</v>
      </c>
      <c r="E45" s="118"/>
      <c r="F45" s="118"/>
    </row>
    <row r="46" spans="1:6" ht="47.25">
      <c r="A46" s="45" t="s">
        <v>118</v>
      </c>
      <c r="B46" s="38">
        <v>7707801</v>
      </c>
      <c r="C46" s="46">
        <v>244</v>
      </c>
      <c r="D46" s="122"/>
      <c r="E46" s="118">
        <f>E47</f>
        <v>12000</v>
      </c>
      <c r="F46" s="118">
        <f>F47</f>
        <v>12000</v>
      </c>
    </row>
    <row r="47" spans="1:6">
      <c r="A47" s="45" t="s">
        <v>108</v>
      </c>
      <c r="B47" s="38">
        <v>7707801</v>
      </c>
      <c r="C47" s="46">
        <v>244</v>
      </c>
      <c r="D47" s="122" t="s">
        <v>109</v>
      </c>
      <c r="E47" s="118">
        <v>12000</v>
      </c>
      <c r="F47" s="118">
        <v>12000</v>
      </c>
    </row>
    <row r="48" spans="1:6">
      <c r="A48" s="45" t="s">
        <v>125</v>
      </c>
      <c r="B48" s="38">
        <v>7707801</v>
      </c>
      <c r="C48" s="46">
        <v>852</v>
      </c>
      <c r="D48" s="122"/>
      <c r="E48" s="118">
        <f>E49</f>
        <v>0</v>
      </c>
      <c r="F48" s="118">
        <f>F49</f>
        <v>0</v>
      </c>
    </row>
    <row r="49" spans="1:6">
      <c r="A49" s="45" t="s">
        <v>108</v>
      </c>
      <c r="B49" s="38">
        <v>7707801</v>
      </c>
      <c r="C49" s="46">
        <v>852</v>
      </c>
      <c r="D49" s="122" t="s">
        <v>109</v>
      </c>
      <c r="E49" s="118"/>
      <c r="F49" s="118"/>
    </row>
    <row r="50" spans="1:6" ht="47.25">
      <c r="A50" s="34" t="s">
        <v>167</v>
      </c>
      <c r="B50" s="36">
        <v>7707802</v>
      </c>
      <c r="C50" s="46"/>
      <c r="D50" s="122"/>
      <c r="E50" s="115">
        <f>E51+E54</f>
        <v>132000</v>
      </c>
      <c r="F50" s="115">
        <f>F51+F54</f>
        <v>132000</v>
      </c>
    </row>
    <row r="51" spans="1:6" ht="31.5">
      <c r="A51" s="31" t="s">
        <v>126</v>
      </c>
      <c r="B51" s="36">
        <v>7707802</v>
      </c>
      <c r="C51" s="46">
        <v>111</v>
      </c>
      <c r="D51" s="122"/>
      <c r="E51" s="118">
        <f>E52</f>
        <v>130000</v>
      </c>
      <c r="F51" s="118">
        <f>F52</f>
        <v>130000</v>
      </c>
    </row>
    <row r="52" spans="1:6">
      <c r="A52" s="31" t="s">
        <v>168</v>
      </c>
      <c r="B52" s="36">
        <v>7707802</v>
      </c>
      <c r="C52" s="46">
        <v>111</v>
      </c>
      <c r="D52" s="122" t="s">
        <v>109</v>
      </c>
      <c r="E52" s="118">
        <v>130000</v>
      </c>
      <c r="F52" s="118">
        <v>130000</v>
      </c>
    </row>
    <row r="53" spans="1:6" ht="47.25">
      <c r="A53" s="31" t="s">
        <v>118</v>
      </c>
      <c r="B53" s="36">
        <v>7707802</v>
      </c>
      <c r="C53" s="46">
        <v>244</v>
      </c>
      <c r="D53" s="122"/>
      <c r="E53" s="118">
        <f>E54</f>
        <v>2000</v>
      </c>
      <c r="F53" s="118">
        <f>F54</f>
        <v>2000</v>
      </c>
    </row>
    <row r="54" spans="1:6">
      <c r="A54" s="31" t="s">
        <v>168</v>
      </c>
      <c r="B54" s="36">
        <v>7707802</v>
      </c>
      <c r="C54" s="46">
        <v>244</v>
      </c>
      <c r="D54" s="122" t="s">
        <v>109</v>
      </c>
      <c r="E54" s="118">
        <v>2000</v>
      </c>
      <c r="F54" s="118">
        <v>2000</v>
      </c>
    </row>
    <row r="55" spans="1:6" ht="47.25">
      <c r="A55" s="63" t="s">
        <v>129</v>
      </c>
      <c r="B55" s="120">
        <v>7707032</v>
      </c>
      <c r="C55" s="120"/>
      <c r="D55" s="121"/>
      <c r="E55" s="115">
        <f>E56</f>
        <v>21000</v>
      </c>
      <c r="F55" s="115">
        <f>F56</f>
        <v>48000</v>
      </c>
    </row>
    <row r="56" spans="1:6" ht="47.25">
      <c r="A56" s="45" t="s">
        <v>118</v>
      </c>
      <c r="B56" s="46">
        <v>7707032</v>
      </c>
      <c r="C56" s="46">
        <v>244</v>
      </c>
      <c r="D56" s="122"/>
      <c r="E56" s="118">
        <f>E57</f>
        <v>21000</v>
      </c>
      <c r="F56" s="118">
        <f>F57</f>
        <v>48000</v>
      </c>
    </row>
    <row r="57" spans="1:6" ht="47.25">
      <c r="A57" s="45" t="s">
        <v>94</v>
      </c>
      <c r="B57" s="46">
        <v>7707032</v>
      </c>
      <c r="C57" s="46">
        <v>244</v>
      </c>
      <c r="D57" s="122" t="s">
        <v>97</v>
      </c>
      <c r="E57" s="118">
        <v>21000</v>
      </c>
      <c r="F57" s="118">
        <v>48000</v>
      </c>
    </row>
    <row r="58" spans="1:6" ht="47.25">
      <c r="A58" s="34" t="s">
        <v>129</v>
      </c>
      <c r="B58" s="36">
        <v>7707033</v>
      </c>
      <c r="C58" s="36"/>
      <c r="D58" s="35"/>
      <c r="E58" s="42">
        <f>E59</f>
        <v>10800</v>
      </c>
      <c r="F58" s="42">
        <f>F59</f>
        <v>10800</v>
      </c>
    </row>
    <row r="59" spans="1:6" ht="47.25">
      <c r="A59" s="31" t="s">
        <v>118</v>
      </c>
      <c r="B59" s="38">
        <v>7707033</v>
      </c>
      <c r="C59" s="38">
        <v>244</v>
      </c>
      <c r="D59" s="37"/>
      <c r="E59" s="40">
        <f>E60</f>
        <v>10800</v>
      </c>
      <c r="F59" s="40">
        <f>F60</f>
        <v>10800</v>
      </c>
    </row>
    <row r="60" spans="1:6" ht="47.25">
      <c r="A60" s="31" t="s">
        <v>94</v>
      </c>
      <c r="B60" s="38">
        <v>7707033</v>
      </c>
      <c r="C60" s="38">
        <v>244</v>
      </c>
      <c r="D60" s="37" t="s">
        <v>95</v>
      </c>
      <c r="E60" s="40">
        <v>10800</v>
      </c>
      <c r="F60" s="40">
        <v>10800</v>
      </c>
    </row>
    <row r="61" spans="1:6" ht="31.5">
      <c r="A61" s="63" t="s">
        <v>130</v>
      </c>
      <c r="B61" s="120">
        <v>7707501</v>
      </c>
      <c r="C61" s="120"/>
      <c r="D61" s="121"/>
      <c r="E61" s="115">
        <f>E62</f>
        <v>5000</v>
      </c>
      <c r="F61" s="115">
        <f>F62</f>
        <v>5000</v>
      </c>
    </row>
    <row r="62" spans="1:6" ht="47.25">
      <c r="A62" s="45" t="s">
        <v>118</v>
      </c>
      <c r="B62" s="46">
        <v>7707501</v>
      </c>
      <c r="C62" s="46">
        <v>244</v>
      </c>
      <c r="D62" s="122"/>
      <c r="E62" s="118">
        <f>E63</f>
        <v>5000</v>
      </c>
      <c r="F62" s="118">
        <f>F63</f>
        <v>5000</v>
      </c>
    </row>
    <row r="63" spans="1:6">
      <c r="A63" s="45" t="s">
        <v>111</v>
      </c>
      <c r="B63" s="46">
        <v>7707501</v>
      </c>
      <c r="C63" s="46">
        <v>244</v>
      </c>
      <c r="D63" s="122" t="s">
        <v>112</v>
      </c>
      <c r="E63" s="118">
        <v>5000</v>
      </c>
      <c r="F63" s="118">
        <v>5000</v>
      </c>
    </row>
    <row r="64" spans="1:6" ht="31.5">
      <c r="A64" s="123" t="s">
        <v>133</v>
      </c>
      <c r="B64" s="113">
        <v>7707502</v>
      </c>
      <c r="C64" s="120"/>
      <c r="D64" s="121"/>
      <c r="E64" s="115">
        <f>E65+E67</f>
        <v>160800</v>
      </c>
      <c r="F64" s="115">
        <f>F65+F67</f>
        <v>170000</v>
      </c>
    </row>
    <row r="65" spans="1:6" ht="47.25">
      <c r="A65" s="45" t="s">
        <v>118</v>
      </c>
      <c r="B65" s="46">
        <v>7707502</v>
      </c>
      <c r="C65" s="46">
        <v>244</v>
      </c>
      <c r="D65" s="122"/>
      <c r="E65" s="118">
        <f>E66</f>
        <v>150800</v>
      </c>
      <c r="F65" s="118">
        <f>F66</f>
        <v>125000</v>
      </c>
    </row>
    <row r="66" spans="1:6">
      <c r="A66" s="45" t="s">
        <v>100</v>
      </c>
      <c r="B66" s="46">
        <v>7707502</v>
      </c>
      <c r="C66" s="46">
        <v>244</v>
      </c>
      <c r="D66" s="122" t="s">
        <v>101</v>
      </c>
      <c r="E66" s="118">
        <v>150800</v>
      </c>
      <c r="F66" s="118">
        <v>125000</v>
      </c>
    </row>
    <row r="67" spans="1:6" ht="47.25">
      <c r="A67" s="31" t="s">
        <v>118</v>
      </c>
      <c r="B67" s="38">
        <v>7707502</v>
      </c>
      <c r="C67" s="38">
        <v>244</v>
      </c>
      <c r="D67" s="37"/>
      <c r="E67" s="40">
        <f>E68</f>
        <v>10000</v>
      </c>
      <c r="F67" s="40">
        <f>F68</f>
        <v>45000</v>
      </c>
    </row>
    <row r="68" spans="1:6">
      <c r="A68" s="31" t="s">
        <v>111</v>
      </c>
      <c r="B68" s="38">
        <v>7707502</v>
      </c>
      <c r="C68" s="38">
        <v>244</v>
      </c>
      <c r="D68" s="37" t="s">
        <v>112</v>
      </c>
      <c r="E68" s="40">
        <v>10000</v>
      </c>
      <c r="F68" s="40">
        <v>45000</v>
      </c>
    </row>
    <row r="69" spans="1:6" ht="31.5">
      <c r="A69" s="102" t="s">
        <v>185</v>
      </c>
      <c r="B69" s="36">
        <v>7707503</v>
      </c>
      <c r="C69" s="36"/>
      <c r="D69" s="35"/>
      <c r="E69" s="42">
        <f>E70</f>
        <v>1000</v>
      </c>
      <c r="F69" s="42">
        <f>F70</f>
        <v>2000</v>
      </c>
    </row>
    <row r="70" spans="1:6" ht="47.25">
      <c r="A70" s="31" t="s">
        <v>118</v>
      </c>
      <c r="B70" s="38">
        <v>7707503</v>
      </c>
      <c r="C70" s="38">
        <v>244</v>
      </c>
      <c r="D70" s="37"/>
      <c r="E70" s="40">
        <f>E71</f>
        <v>1000</v>
      </c>
      <c r="F70" s="40">
        <f>F71</f>
        <v>2000</v>
      </c>
    </row>
    <row r="71" spans="1:6">
      <c r="A71" s="31" t="s">
        <v>111</v>
      </c>
      <c r="B71" s="38">
        <v>7707503</v>
      </c>
      <c r="C71" s="38">
        <v>244</v>
      </c>
      <c r="D71" s="37" t="s">
        <v>112</v>
      </c>
      <c r="E71" s="40">
        <v>1000</v>
      </c>
      <c r="F71" s="40">
        <v>2000</v>
      </c>
    </row>
    <row r="72" spans="1:6" ht="31.5">
      <c r="A72" s="102" t="s">
        <v>186</v>
      </c>
      <c r="B72" s="36">
        <v>7707504</v>
      </c>
      <c r="C72" s="36"/>
      <c r="D72" s="35"/>
      <c r="E72" s="42">
        <f>E73</f>
        <v>1000</v>
      </c>
      <c r="F72" s="42">
        <f>F73</f>
        <v>2000</v>
      </c>
    </row>
    <row r="73" spans="1:6" ht="47.25">
      <c r="A73" s="31" t="s">
        <v>118</v>
      </c>
      <c r="B73" s="38">
        <v>7707504</v>
      </c>
      <c r="C73" s="38">
        <v>244</v>
      </c>
      <c r="D73" s="37"/>
      <c r="E73" s="40">
        <f>E74</f>
        <v>1000</v>
      </c>
      <c r="F73" s="40">
        <f>F74</f>
        <v>2000</v>
      </c>
    </row>
    <row r="74" spans="1:6">
      <c r="A74" s="31" t="s">
        <v>111</v>
      </c>
      <c r="B74" s="38">
        <v>7707504</v>
      </c>
      <c r="C74" s="38">
        <v>244</v>
      </c>
      <c r="D74" s="37" t="s">
        <v>112</v>
      </c>
      <c r="E74" s="40">
        <v>1000</v>
      </c>
      <c r="F74" s="40">
        <v>2000</v>
      </c>
    </row>
    <row r="75" spans="1:6" ht="31.5">
      <c r="A75" s="34" t="s">
        <v>132</v>
      </c>
      <c r="B75" s="36">
        <v>7707505</v>
      </c>
      <c r="C75" s="36"/>
      <c r="D75" s="35"/>
      <c r="E75" s="42">
        <f>E76</f>
        <v>28000</v>
      </c>
      <c r="F75" s="42">
        <f>F76</f>
        <v>44000</v>
      </c>
    </row>
    <row r="76" spans="1:6" ht="47.25">
      <c r="A76" s="31" t="s">
        <v>118</v>
      </c>
      <c r="B76" s="38">
        <v>7707505</v>
      </c>
      <c r="C76" s="38">
        <v>244</v>
      </c>
      <c r="D76" s="37"/>
      <c r="E76" s="40">
        <f>E77</f>
        <v>28000</v>
      </c>
      <c r="F76" s="40">
        <f>F77</f>
        <v>44000</v>
      </c>
    </row>
    <row r="77" spans="1:6">
      <c r="A77" s="31" t="s">
        <v>111</v>
      </c>
      <c r="B77" s="38">
        <v>7707505</v>
      </c>
      <c r="C77" s="38">
        <v>244</v>
      </c>
      <c r="D77" s="37" t="s">
        <v>112</v>
      </c>
      <c r="E77" s="40">
        <v>28000</v>
      </c>
      <c r="F77" s="40">
        <v>44000</v>
      </c>
    </row>
    <row r="78" spans="1:6" s="108" customFormat="1" ht="31.5">
      <c r="A78" s="104" t="s">
        <v>189</v>
      </c>
      <c r="B78" s="105">
        <v>7708022</v>
      </c>
      <c r="C78" s="105"/>
      <c r="D78" s="106"/>
      <c r="E78" s="107">
        <f>E79</f>
        <v>30000</v>
      </c>
      <c r="F78" s="107">
        <f>F79</f>
        <v>30000</v>
      </c>
    </row>
    <row r="79" spans="1:6" ht="34.5" customHeight="1">
      <c r="A79" s="109" t="s">
        <v>188</v>
      </c>
      <c r="B79" s="110">
        <v>7708022</v>
      </c>
      <c r="C79" s="110">
        <v>321</v>
      </c>
      <c r="D79" s="111"/>
      <c r="E79" s="112">
        <f>E80</f>
        <v>30000</v>
      </c>
      <c r="F79" s="112">
        <f>F80</f>
        <v>30000</v>
      </c>
    </row>
    <row r="80" spans="1:6">
      <c r="A80" s="109" t="s">
        <v>184</v>
      </c>
      <c r="B80" s="110">
        <v>7708022</v>
      </c>
      <c r="C80" s="110">
        <v>321</v>
      </c>
      <c r="D80" s="111" t="s">
        <v>187</v>
      </c>
      <c r="E80" s="112">
        <v>30000</v>
      </c>
      <c r="F80" s="112">
        <v>30000</v>
      </c>
    </row>
    <row r="81" spans="1:6" ht="31.5">
      <c r="A81" s="34" t="s">
        <v>192</v>
      </c>
      <c r="B81" s="36">
        <v>7709006</v>
      </c>
      <c r="C81" s="36"/>
      <c r="D81" s="35"/>
      <c r="E81" s="42">
        <f>E82</f>
        <v>95000</v>
      </c>
      <c r="F81" s="42">
        <f>F82</f>
        <v>0</v>
      </c>
    </row>
    <row r="82" spans="1:6" ht="31.5">
      <c r="A82" s="31" t="s">
        <v>195</v>
      </c>
      <c r="B82" s="38">
        <v>7709006</v>
      </c>
      <c r="C82" s="38">
        <v>880</v>
      </c>
      <c r="D82" s="37"/>
      <c r="E82" s="40">
        <f>E83</f>
        <v>95000</v>
      </c>
      <c r="F82" s="40">
        <f>F83</f>
        <v>0</v>
      </c>
    </row>
    <row r="83" spans="1:6">
      <c r="A83" s="31" t="s">
        <v>196</v>
      </c>
      <c r="B83" s="38">
        <v>7709006</v>
      </c>
      <c r="C83" s="38">
        <v>880</v>
      </c>
      <c r="D83" s="37" t="s">
        <v>193</v>
      </c>
      <c r="E83" s="40">
        <v>95000</v>
      </c>
      <c r="F83" s="40">
        <v>0</v>
      </c>
    </row>
    <row r="84" spans="1:6" ht="72">
      <c r="A84" s="135" t="s">
        <v>200</v>
      </c>
      <c r="B84" s="36" t="s">
        <v>199</v>
      </c>
      <c r="C84" s="36"/>
      <c r="D84" s="35"/>
      <c r="E84" s="42">
        <f>E85</f>
        <v>700</v>
      </c>
      <c r="F84" s="42">
        <f>F85</f>
        <v>700</v>
      </c>
    </row>
    <row r="85" spans="1:6" ht="47.25">
      <c r="A85" s="31" t="s">
        <v>118</v>
      </c>
      <c r="B85" s="38" t="s">
        <v>199</v>
      </c>
      <c r="C85" s="38">
        <v>244</v>
      </c>
      <c r="D85" s="37"/>
      <c r="E85" s="40">
        <f>E86</f>
        <v>700</v>
      </c>
      <c r="F85" s="40">
        <f>F86</f>
        <v>700</v>
      </c>
    </row>
    <row r="86" spans="1:6">
      <c r="A86" s="31" t="s">
        <v>191</v>
      </c>
      <c r="B86" s="38" t="s">
        <v>199</v>
      </c>
      <c r="C86" s="38">
        <v>244</v>
      </c>
      <c r="D86" s="37" t="s">
        <v>198</v>
      </c>
      <c r="E86" s="40">
        <v>700</v>
      </c>
      <c r="F86" s="40">
        <v>700</v>
      </c>
    </row>
    <row r="87" spans="1:6">
      <c r="A87" s="63" t="s">
        <v>110</v>
      </c>
      <c r="B87" s="120"/>
      <c r="C87" s="120"/>
      <c r="D87" s="121"/>
      <c r="E87" s="115">
        <f>E13+E18+E21+E25+E38+E41+E50+E55+E58+E61+E64+E69+E72+E75+E78+E81+E84</f>
        <v>2606100</v>
      </c>
      <c r="F87" s="115">
        <f>F13+F18+F21+F25+F38+F41+F50+F55+F58+F61+F64+F69+F72+F75+F78+F84</f>
        <v>2613300</v>
      </c>
    </row>
    <row r="88" spans="1:6">
      <c r="E88" s="124"/>
      <c r="F88" s="125"/>
    </row>
    <row r="89" spans="1:6" ht="18.75">
      <c r="A89" s="1" t="s">
        <v>176</v>
      </c>
      <c r="E89" s="1"/>
      <c r="F89" s="2" t="s">
        <v>181</v>
      </c>
    </row>
    <row r="92" spans="1:6">
      <c r="E92" s="26"/>
      <c r="F92" s="26"/>
    </row>
    <row r="93" spans="1:6">
      <c r="E93" s="26"/>
      <c r="F93" s="26"/>
    </row>
    <row r="94" spans="1:6">
      <c r="E94" s="26"/>
      <c r="F94" s="26"/>
    </row>
    <row r="95" spans="1:6">
      <c r="E95" s="26"/>
      <c r="F95" s="26"/>
    </row>
    <row r="96" spans="1:6">
      <c r="E96" s="26"/>
    </row>
    <row r="98" spans="5:6">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verticalDpi="0" r:id="rId1"/>
  <rowBreaks count="1" manualBreakCount="1">
    <brk id="37" max="5" man="1"/>
  </rowBreaks>
</worksheet>
</file>

<file path=xl/worksheets/sheet11.xml><?xml version="1.0" encoding="utf-8"?>
<worksheet xmlns="http://schemas.openxmlformats.org/spreadsheetml/2006/main" xmlns:r="http://schemas.openxmlformats.org/officeDocument/2006/relationships">
  <dimension ref="A1:E33"/>
  <sheetViews>
    <sheetView workbookViewId="0">
      <selection activeCell="C4" sqref="C4"/>
    </sheetView>
  </sheetViews>
  <sheetFormatPr defaultRowHeight="18.75"/>
  <cols>
    <col min="1" max="1" width="58" style="50" customWidth="1"/>
    <col min="2" max="2" width="34.85546875" style="50" customWidth="1"/>
    <col min="3" max="3" width="22.28515625" style="52" customWidth="1"/>
    <col min="4" max="4" width="23" style="52" customWidth="1"/>
    <col min="5" max="5" width="23.42578125" style="52" customWidth="1"/>
  </cols>
  <sheetData>
    <row r="1" spans="1:5">
      <c r="C1" s="51" t="s">
        <v>295</v>
      </c>
      <c r="D1" s="225"/>
      <c r="E1" s="521" t="s">
        <v>635</v>
      </c>
    </row>
    <row r="2" spans="1:5">
      <c r="C2" s="597" t="s">
        <v>807</v>
      </c>
      <c r="D2" s="597"/>
      <c r="E2" s="597"/>
    </row>
    <row r="3" spans="1:5">
      <c r="C3" s="51" t="s">
        <v>618</v>
      </c>
      <c r="E3" s="51"/>
    </row>
    <row r="4" spans="1:5">
      <c r="C4" s="51" t="s">
        <v>810</v>
      </c>
      <c r="D4" s="217"/>
    </row>
    <row r="6" spans="1:5" ht="47.25" customHeight="1">
      <c r="A6" s="595" t="s">
        <v>725</v>
      </c>
      <c r="B6" s="595"/>
      <c r="C6" s="595"/>
      <c r="D6" s="595"/>
      <c r="E6" s="595"/>
    </row>
    <row r="7" spans="1:5" ht="15.75" customHeight="1">
      <c r="A7" s="595"/>
      <c r="B7" s="595"/>
      <c r="C7" s="595"/>
      <c r="D7" s="595"/>
      <c r="E7" s="595"/>
    </row>
    <row r="8" spans="1:5" ht="15.75" customHeight="1">
      <c r="A8" s="596"/>
      <c r="B8" s="596"/>
      <c r="C8" s="596"/>
      <c r="D8" s="596"/>
      <c r="E8" s="596"/>
    </row>
    <row r="9" spans="1:5" s="56" customFormat="1" ht="35.25" customHeight="1">
      <c r="A9" s="594" t="s">
        <v>155</v>
      </c>
      <c r="B9" s="594" t="s">
        <v>156</v>
      </c>
      <c r="C9" s="593" t="s">
        <v>157</v>
      </c>
      <c r="D9" s="593"/>
      <c r="E9" s="593"/>
    </row>
    <row r="10" spans="1:5" s="56" customFormat="1" ht="35.25" customHeight="1">
      <c r="A10" s="594"/>
      <c r="B10" s="594"/>
      <c r="C10" s="244" t="s">
        <v>619</v>
      </c>
      <c r="D10" s="244" t="s">
        <v>666</v>
      </c>
      <c r="E10" s="244" t="s">
        <v>726</v>
      </c>
    </row>
    <row r="11" spans="1:5" ht="38.25" customHeight="1">
      <c r="A11" s="197" t="s">
        <v>660</v>
      </c>
      <c r="B11" s="54" t="s">
        <v>728</v>
      </c>
      <c r="C11" s="543">
        <v>199852.39</v>
      </c>
      <c r="D11" s="245">
        <f>D12</f>
        <v>0</v>
      </c>
      <c r="E11" s="245">
        <f>E12</f>
        <v>0</v>
      </c>
    </row>
    <row r="12" spans="1:5" ht="31.5">
      <c r="A12" s="548" t="s">
        <v>661</v>
      </c>
      <c r="B12" s="54" t="s">
        <v>729</v>
      </c>
      <c r="C12" s="245"/>
      <c r="D12" s="245"/>
      <c r="E12" s="245"/>
    </row>
    <row r="13" spans="1:5" ht="31.5">
      <c r="A13" s="190" t="s">
        <v>662</v>
      </c>
      <c r="B13" s="54" t="s">
        <v>730</v>
      </c>
      <c r="C13" s="245"/>
      <c r="D13" s="245"/>
      <c r="E13" s="245"/>
    </row>
    <row r="14" spans="1:5" ht="33" customHeight="1">
      <c r="A14" s="548" t="s">
        <v>753</v>
      </c>
      <c r="B14" s="54" t="s">
        <v>731</v>
      </c>
      <c r="C14" s="245"/>
      <c r="D14" s="245"/>
      <c r="E14" s="245"/>
    </row>
    <row r="15" spans="1:5" ht="35.25" customHeight="1">
      <c r="A15" s="548" t="s">
        <v>663</v>
      </c>
      <c r="B15" s="54" t="s">
        <v>732</v>
      </c>
      <c r="C15" s="245"/>
      <c r="D15" s="245"/>
      <c r="E15" s="245"/>
    </row>
    <row r="16" spans="1:5" ht="37.5" customHeight="1">
      <c r="A16" s="190" t="s">
        <v>727</v>
      </c>
      <c r="B16" s="54" t="s">
        <v>733</v>
      </c>
      <c r="C16" s="245"/>
      <c r="D16" s="245"/>
      <c r="E16" s="245"/>
    </row>
    <row r="17" spans="1:5" ht="31.5">
      <c r="A17" s="548" t="s">
        <v>735</v>
      </c>
      <c r="B17" s="54" t="s">
        <v>734</v>
      </c>
      <c r="C17" s="245"/>
      <c r="D17" s="245"/>
      <c r="E17" s="245"/>
    </row>
    <row r="18" spans="1:5" ht="47.25">
      <c r="A18" s="190" t="s">
        <v>755</v>
      </c>
      <c r="B18" s="54" t="s">
        <v>736</v>
      </c>
      <c r="C18" s="245"/>
      <c r="D18" s="245"/>
      <c r="E18" s="245"/>
    </row>
    <row r="19" spans="1:5" ht="47.25">
      <c r="A19" s="190" t="s">
        <v>737</v>
      </c>
      <c r="B19" s="54" t="s">
        <v>738</v>
      </c>
      <c r="C19" s="245"/>
      <c r="D19" s="245"/>
      <c r="E19" s="245"/>
    </row>
    <row r="20" spans="1:5" ht="47.25">
      <c r="A20" s="190" t="s">
        <v>664</v>
      </c>
      <c r="B20" s="54" t="s">
        <v>739</v>
      </c>
      <c r="C20" s="245"/>
      <c r="D20" s="245"/>
      <c r="E20" s="245"/>
    </row>
    <row r="21" spans="1:5" ht="47.25">
      <c r="A21" s="190" t="s">
        <v>740</v>
      </c>
      <c r="B21" s="54" t="s">
        <v>741</v>
      </c>
      <c r="C21" s="245"/>
      <c r="D21" s="245"/>
      <c r="E21" s="245"/>
    </row>
    <row r="22" spans="1:5" ht="63">
      <c r="A22" s="548" t="s">
        <v>754</v>
      </c>
      <c r="B22" s="54" t="s">
        <v>742</v>
      </c>
      <c r="C22" s="245"/>
      <c r="D22" s="245"/>
      <c r="E22" s="245"/>
    </row>
    <row r="23" spans="1:5" ht="37.5">
      <c r="A23" s="548" t="s">
        <v>158</v>
      </c>
      <c r="B23" s="53" t="s">
        <v>743</v>
      </c>
      <c r="C23" s="245">
        <v>199852.39</v>
      </c>
      <c r="D23" s="245">
        <f>D38+D34</f>
        <v>0</v>
      </c>
      <c r="E23" s="245">
        <f>E38+E34</f>
        <v>0</v>
      </c>
    </row>
    <row r="24" spans="1:5">
      <c r="A24" s="190" t="s">
        <v>159</v>
      </c>
      <c r="B24" s="54" t="s">
        <v>744</v>
      </c>
      <c r="C24" s="245">
        <v>-6749330</v>
      </c>
      <c r="D24" s="245">
        <v>-4673260</v>
      </c>
      <c r="E24" s="245">
        <v>-4729750</v>
      </c>
    </row>
    <row r="25" spans="1:5" ht="19.5" customHeight="1">
      <c r="A25" s="190" t="s">
        <v>160</v>
      </c>
      <c r="B25" s="54" t="s">
        <v>745</v>
      </c>
      <c r="C25" s="245">
        <v>-6749300</v>
      </c>
      <c r="D25" s="245">
        <v>-4673260</v>
      </c>
      <c r="E25" s="245">
        <v>-4729750</v>
      </c>
    </row>
    <row r="26" spans="1:5" ht="22.5" customHeight="1">
      <c r="A26" s="190" t="s">
        <v>161</v>
      </c>
      <c r="B26" s="54" t="s">
        <v>746</v>
      </c>
      <c r="C26" s="245">
        <v>-6749300</v>
      </c>
      <c r="D26" s="245">
        <v>-4673260</v>
      </c>
      <c r="E26" s="245">
        <v>-4729750</v>
      </c>
    </row>
    <row r="27" spans="1:5" ht="31.5">
      <c r="A27" s="548" t="s">
        <v>644</v>
      </c>
      <c r="B27" s="54" t="s">
        <v>747</v>
      </c>
      <c r="C27" s="245">
        <v>-6749300</v>
      </c>
      <c r="D27" s="245">
        <v>-4673260</v>
      </c>
      <c r="E27" s="245">
        <v>-4729750</v>
      </c>
    </row>
    <row r="28" spans="1:5">
      <c r="A28" s="190" t="s">
        <v>162</v>
      </c>
      <c r="B28" s="54" t="s">
        <v>748</v>
      </c>
      <c r="C28" s="245">
        <v>6949152.3899999997</v>
      </c>
      <c r="D28" s="245">
        <v>4673260</v>
      </c>
      <c r="E28" s="245">
        <v>4729750</v>
      </c>
    </row>
    <row r="29" spans="1:5" ht="23.25" customHeight="1">
      <c r="A29" s="190" t="s">
        <v>163</v>
      </c>
      <c r="B29" s="54" t="s">
        <v>749</v>
      </c>
      <c r="C29" s="245">
        <v>6949152.3899999997</v>
      </c>
      <c r="D29" s="245">
        <v>4673260</v>
      </c>
      <c r="E29" s="245">
        <v>4729750</v>
      </c>
    </row>
    <row r="30" spans="1:5" ht="31.5">
      <c r="A30" s="190" t="s">
        <v>665</v>
      </c>
      <c r="B30" s="54" t="s">
        <v>750</v>
      </c>
      <c r="C30" s="245">
        <v>6949152.3899999997</v>
      </c>
      <c r="D30" s="245">
        <v>4673260</v>
      </c>
      <c r="E30" s="245">
        <v>4729750</v>
      </c>
    </row>
    <row r="31" spans="1:5" ht="31.5">
      <c r="A31" s="548" t="s">
        <v>643</v>
      </c>
      <c r="B31" s="524" t="s">
        <v>751</v>
      </c>
      <c r="C31" s="523">
        <v>6949152.3899999997</v>
      </c>
      <c r="D31" s="245">
        <v>4673260</v>
      </c>
      <c r="E31" s="245">
        <v>4729750</v>
      </c>
    </row>
    <row r="32" spans="1:5" ht="31.5">
      <c r="A32" s="526" t="s">
        <v>642</v>
      </c>
      <c r="B32" s="525" t="s">
        <v>752</v>
      </c>
      <c r="C32" s="523"/>
      <c r="D32" s="522"/>
      <c r="E32" s="522"/>
    </row>
    <row r="33" spans="1:5" ht="78.75" customHeight="1">
      <c r="A33" s="1" t="s">
        <v>561</v>
      </c>
      <c r="B33" s="55"/>
      <c r="D33" s="3"/>
      <c r="E33" s="3" t="s">
        <v>562</v>
      </c>
    </row>
  </sheetData>
  <mergeCells count="5">
    <mergeCell ref="C9:E9"/>
    <mergeCell ref="A9:A10"/>
    <mergeCell ref="B9:B10"/>
    <mergeCell ref="A6:E8"/>
    <mergeCell ref="C2:E2"/>
  </mergeCells>
  <phoneticPr fontId="13" type="noConversion"/>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Z18"/>
  <sheetViews>
    <sheetView workbookViewId="0">
      <selection activeCell="H2" sqref="H2:L2"/>
    </sheetView>
  </sheetViews>
  <sheetFormatPr defaultRowHeight="18.75"/>
  <cols>
    <col min="1" max="1" width="26.28515625" style="50" customWidth="1"/>
    <col min="2" max="2" width="16.28515625" style="3" customWidth="1"/>
    <col min="3" max="3" width="14.28515625" style="3" customWidth="1"/>
    <col min="4" max="4" width="12.28515625" style="3" customWidth="1"/>
    <col min="5" max="5" width="14.140625" customWidth="1"/>
    <col min="6" max="6" width="13.85546875" customWidth="1"/>
    <col min="7" max="7" width="11.140625" customWidth="1"/>
    <col min="8" max="8" width="12.42578125" customWidth="1"/>
    <col min="9" max="9" width="11.28515625" customWidth="1"/>
    <col min="10" max="10" width="10.85546875" customWidth="1"/>
    <col min="11" max="11" width="11.42578125" customWidth="1"/>
  </cols>
  <sheetData>
    <row r="1" spans="1:13">
      <c r="F1" s="226"/>
      <c r="G1" s="227" t="s">
        <v>296</v>
      </c>
      <c r="H1" s="228"/>
      <c r="I1" s="229"/>
      <c r="J1" s="600" t="s">
        <v>148</v>
      </c>
      <c r="K1" s="601"/>
    </row>
    <row r="2" spans="1:13">
      <c r="F2" s="226"/>
      <c r="G2" s="227" t="s">
        <v>289</v>
      </c>
      <c r="H2" s="600" t="s">
        <v>808</v>
      </c>
      <c r="I2" s="600"/>
      <c r="J2" s="600"/>
      <c r="K2" s="600"/>
      <c r="L2" s="600"/>
    </row>
    <row r="3" spans="1:13">
      <c r="F3" s="603" t="s">
        <v>621</v>
      </c>
      <c r="G3" s="603"/>
      <c r="H3" s="603"/>
      <c r="I3" s="603"/>
      <c r="J3" s="603"/>
      <c r="K3" s="603"/>
      <c r="L3" s="603"/>
      <c r="M3" s="542"/>
    </row>
    <row r="4" spans="1:13">
      <c r="E4" s="600" t="s">
        <v>708</v>
      </c>
      <c r="F4" s="600"/>
      <c r="G4" s="600"/>
      <c r="H4" s="600"/>
      <c r="I4" s="600"/>
      <c r="J4" s="600"/>
      <c r="K4" s="542"/>
      <c r="L4" s="542"/>
      <c r="M4" s="542"/>
    </row>
    <row r="5" spans="1:13" ht="18.75" customHeight="1">
      <c r="A5" s="598" t="s">
        <v>709</v>
      </c>
      <c r="B5" s="598"/>
      <c r="C5" s="598"/>
      <c r="D5" s="598"/>
      <c r="E5" s="598"/>
      <c r="F5" s="598"/>
      <c r="G5" s="598"/>
      <c r="H5" s="598"/>
      <c r="I5" s="598"/>
      <c r="J5" s="598"/>
      <c r="K5" s="598"/>
    </row>
    <row r="6" spans="1:13" ht="47.25" customHeight="1">
      <c r="A6" s="598"/>
      <c r="B6" s="598"/>
      <c r="C6" s="598"/>
      <c r="D6" s="598"/>
      <c r="E6" s="598"/>
      <c r="F6" s="598"/>
      <c r="G6" s="598"/>
      <c r="H6" s="598"/>
      <c r="I6" s="598"/>
      <c r="J6" s="598"/>
      <c r="K6" s="598"/>
    </row>
    <row r="7" spans="1:13" ht="15.75" customHeight="1">
      <c r="A7" s="598"/>
      <c r="B7" s="598"/>
      <c r="C7" s="598"/>
      <c r="D7" s="598"/>
      <c r="E7" s="598"/>
      <c r="F7" s="598"/>
      <c r="G7" s="598"/>
      <c r="H7" s="598"/>
      <c r="I7" s="598"/>
      <c r="J7" s="598"/>
      <c r="K7" s="598"/>
    </row>
    <row r="8" spans="1:13" ht="15.75" customHeight="1">
      <c r="A8" s="599"/>
      <c r="B8" s="599"/>
      <c r="C8" s="599"/>
      <c r="D8" s="599"/>
      <c r="E8" s="599"/>
      <c r="F8" s="599"/>
      <c r="G8" s="599"/>
      <c r="H8" s="599"/>
      <c r="I8" s="599"/>
      <c r="J8" s="599"/>
      <c r="K8" s="599"/>
    </row>
    <row r="9" spans="1:13" s="56" customFormat="1" ht="103.5" customHeight="1">
      <c r="A9" s="172"/>
      <c r="B9" s="199" t="s">
        <v>710</v>
      </c>
      <c r="C9" s="199" t="s">
        <v>711</v>
      </c>
      <c r="D9" s="199" t="s">
        <v>656</v>
      </c>
      <c r="E9" s="199" t="s">
        <v>712</v>
      </c>
      <c r="F9" s="199" t="s">
        <v>713</v>
      </c>
      <c r="G9" s="199" t="s">
        <v>714</v>
      </c>
      <c r="H9" s="199" t="s">
        <v>715</v>
      </c>
      <c r="I9" s="199" t="s">
        <v>716</v>
      </c>
      <c r="J9" s="199" t="s">
        <v>717</v>
      </c>
      <c r="K9" s="199" t="s">
        <v>718</v>
      </c>
    </row>
    <row r="10" spans="1:13" ht="31.5">
      <c r="A10" s="197" t="s">
        <v>252</v>
      </c>
      <c r="B10" s="541">
        <v>0</v>
      </c>
      <c r="C10" s="541">
        <v>0</v>
      </c>
      <c r="D10" s="541">
        <v>0</v>
      </c>
      <c r="E10" s="541">
        <v>0</v>
      </c>
      <c r="F10" s="541">
        <v>0</v>
      </c>
      <c r="G10" s="541">
        <v>0</v>
      </c>
      <c r="H10" s="541">
        <v>0</v>
      </c>
      <c r="I10" s="541">
        <v>0</v>
      </c>
      <c r="J10" s="541">
        <v>0</v>
      </c>
      <c r="K10" s="541">
        <v>0</v>
      </c>
    </row>
    <row r="11" spans="1:13">
      <c r="A11" s="426" t="s">
        <v>253</v>
      </c>
      <c r="B11" s="200"/>
      <c r="C11" s="200"/>
      <c r="D11" s="200"/>
      <c r="E11" s="200"/>
      <c r="F11" s="201"/>
      <c r="G11" s="201"/>
      <c r="H11" s="201"/>
      <c r="I11" s="201"/>
      <c r="J11" s="201"/>
      <c r="K11" s="201"/>
    </row>
    <row r="12" spans="1:13" ht="51">
      <c r="A12" s="528" t="s">
        <v>652</v>
      </c>
      <c r="B12" s="200">
        <v>0</v>
      </c>
      <c r="C12" s="200">
        <v>0</v>
      </c>
      <c r="D12" s="200">
        <v>0</v>
      </c>
      <c r="E12" s="200">
        <v>0</v>
      </c>
      <c r="F12" s="200">
        <v>0</v>
      </c>
      <c r="G12" s="200">
        <v>0</v>
      </c>
      <c r="H12" s="200">
        <v>0</v>
      </c>
      <c r="I12" s="200">
        <v>0</v>
      </c>
      <c r="J12" s="200">
        <v>0</v>
      </c>
      <c r="K12" s="200">
        <v>0</v>
      </c>
    </row>
    <row r="13" spans="1:13" ht="76.5">
      <c r="A13" s="529" t="s">
        <v>653</v>
      </c>
      <c r="B13" s="541" t="s">
        <v>657</v>
      </c>
      <c r="C13" s="200"/>
      <c r="D13" s="200"/>
      <c r="E13" s="541" t="s">
        <v>657</v>
      </c>
      <c r="F13" s="200"/>
      <c r="G13" s="200"/>
      <c r="H13" s="541" t="s">
        <v>657</v>
      </c>
      <c r="I13" s="200"/>
      <c r="J13" s="200"/>
      <c r="K13" s="541" t="s">
        <v>657</v>
      </c>
    </row>
    <row r="14" spans="1:13" ht="51">
      <c r="A14" s="530" t="s">
        <v>654</v>
      </c>
      <c r="B14" s="541">
        <v>0</v>
      </c>
      <c r="C14" s="541">
        <v>0</v>
      </c>
      <c r="D14" s="541">
        <v>0</v>
      </c>
      <c r="E14" s="541">
        <v>0</v>
      </c>
      <c r="F14" s="541">
        <v>0</v>
      </c>
      <c r="G14" s="541">
        <v>0</v>
      </c>
      <c r="H14" s="541">
        <v>0</v>
      </c>
      <c r="I14" s="541">
        <v>0</v>
      </c>
      <c r="J14" s="541">
        <v>0</v>
      </c>
      <c r="K14" s="541">
        <v>0</v>
      </c>
    </row>
    <row r="15" spans="1:13" ht="25.5">
      <c r="A15" s="535" t="s">
        <v>655</v>
      </c>
      <c r="B15" s="533"/>
      <c r="C15" s="532"/>
      <c r="D15" s="532"/>
      <c r="E15" s="531"/>
      <c r="F15" s="531"/>
      <c r="G15" s="531"/>
      <c r="H15" s="531"/>
      <c r="I15" s="531"/>
      <c r="J15" s="531"/>
      <c r="K15" s="531"/>
    </row>
    <row r="16" spans="1:13" ht="78" customHeight="1">
      <c r="A16" s="536" t="s">
        <v>653</v>
      </c>
      <c r="B16" s="537" t="s">
        <v>658</v>
      </c>
      <c r="C16" s="539"/>
      <c r="D16" s="536"/>
      <c r="E16" s="537" t="s">
        <v>658</v>
      </c>
      <c r="F16" s="536"/>
      <c r="G16" s="538"/>
      <c r="H16" s="537" t="s">
        <v>658</v>
      </c>
      <c r="I16" s="534"/>
      <c r="J16" s="201"/>
      <c r="K16" s="537" t="s">
        <v>658</v>
      </c>
    </row>
    <row r="17" spans="1:26">
      <c r="C17" s="540"/>
      <c r="Z17" t="s">
        <v>254</v>
      </c>
    </row>
    <row r="18" spans="1:26">
      <c r="A18" s="602" t="s">
        <v>659</v>
      </c>
      <c r="B18" s="602"/>
      <c r="C18" s="602"/>
      <c r="D18" s="602"/>
      <c r="E18" s="602"/>
      <c r="F18" s="602"/>
      <c r="G18" s="602"/>
      <c r="H18" s="602"/>
      <c r="I18" s="602"/>
      <c r="J18" s="602"/>
      <c r="K18" s="602"/>
    </row>
  </sheetData>
  <mergeCells count="6">
    <mergeCell ref="A5:K8"/>
    <mergeCell ref="J1:K1"/>
    <mergeCell ref="A18:K18"/>
    <mergeCell ref="F3:L3"/>
    <mergeCell ref="E4:J4"/>
    <mergeCell ref="H2:L2"/>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dimension ref="A1:I225"/>
  <sheetViews>
    <sheetView tabSelected="1" topLeftCell="A118" zoomScale="75" zoomScaleNormal="75" workbookViewId="0">
      <selection activeCell="E147" sqref="E147"/>
    </sheetView>
  </sheetViews>
  <sheetFormatPr defaultRowHeight="15.75"/>
  <cols>
    <col min="1" max="1" width="50.85546875" style="4" customWidth="1"/>
    <col min="2" max="2" width="14.5703125" style="4" customWidth="1"/>
    <col min="3" max="3" width="16" style="4" customWidth="1"/>
    <col min="4" max="4" width="20.140625" style="19" customWidth="1"/>
    <col min="5" max="5" width="14.28515625" style="19" customWidth="1"/>
    <col min="6" max="6" width="23.28515625" style="19" customWidth="1"/>
    <col min="7" max="7" width="17.42578125" style="19" hidden="1" customWidth="1"/>
    <col min="8" max="8" width="17.28515625" style="15" hidden="1" customWidth="1"/>
  </cols>
  <sheetData>
    <row r="1" spans="1:9">
      <c r="D1" s="18" t="s">
        <v>294</v>
      </c>
      <c r="F1" s="19" t="s">
        <v>724</v>
      </c>
    </row>
    <row r="2" spans="1:9">
      <c r="D2" s="18"/>
      <c r="E2" s="604" t="s">
        <v>804</v>
      </c>
      <c r="F2" s="604"/>
      <c r="G2" s="604"/>
      <c r="H2" s="604"/>
      <c r="I2" s="604"/>
    </row>
    <row r="3" spans="1:9">
      <c r="D3" s="5" t="s">
        <v>620</v>
      </c>
    </row>
    <row r="4" spans="1:9">
      <c r="A4" s="257" t="s">
        <v>297</v>
      </c>
      <c r="D4" s="18" t="s">
        <v>704</v>
      </c>
      <c r="F4" s="19" t="s">
        <v>809</v>
      </c>
      <c r="G4" s="224"/>
    </row>
    <row r="5" spans="1:9">
      <c r="D5" s="18"/>
      <c r="E5" s="18"/>
      <c r="F5" s="18"/>
      <c r="G5" s="18"/>
    </row>
    <row r="6" spans="1:9">
      <c r="A6" s="577"/>
      <c r="B6" s="577"/>
      <c r="C6" s="578"/>
      <c r="D6" s="578"/>
      <c r="E6" s="578"/>
      <c r="F6" s="578"/>
      <c r="G6" s="578"/>
      <c r="H6" s="578"/>
    </row>
    <row r="7" spans="1:9" ht="87.75" customHeight="1">
      <c r="A7" s="577" t="s">
        <v>705</v>
      </c>
      <c r="B7" s="577"/>
      <c r="C7" s="577"/>
      <c r="D7" s="577"/>
      <c r="E7" s="577"/>
      <c r="F7" s="577"/>
      <c r="G7" s="577"/>
      <c r="H7" s="577"/>
    </row>
    <row r="8" spans="1:9">
      <c r="A8" s="8" t="s">
        <v>79</v>
      </c>
      <c r="B8" s="8" t="s">
        <v>79</v>
      </c>
      <c r="C8" s="8" t="s">
        <v>79</v>
      </c>
      <c r="D8" s="20" t="s">
        <v>79</v>
      </c>
      <c r="E8" s="20" t="s">
        <v>79</v>
      </c>
      <c r="F8" s="20"/>
      <c r="G8" s="20"/>
      <c r="H8" s="8"/>
    </row>
    <row r="9" spans="1:9" ht="15">
      <c r="A9" s="605" t="s">
        <v>80</v>
      </c>
      <c r="B9" s="606" t="s">
        <v>150</v>
      </c>
      <c r="C9" s="605" t="s">
        <v>81</v>
      </c>
      <c r="D9" s="605" t="s">
        <v>114</v>
      </c>
      <c r="E9" s="605" t="s">
        <v>115</v>
      </c>
      <c r="F9" s="607" t="s">
        <v>605</v>
      </c>
      <c r="G9" s="607" t="s">
        <v>514</v>
      </c>
      <c r="H9" s="607" t="s">
        <v>514</v>
      </c>
    </row>
    <row r="10" spans="1:9" ht="15">
      <c r="A10" s="605"/>
      <c r="B10" s="606"/>
      <c r="C10" s="605"/>
      <c r="D10" s="605"/>
      <c r="E10" s="605"/>
      <c r="F10" s="608"/>
      <c r="G10" s="608"/>
      <c r="H10" s="608"/>
    </row>
    <row r="11" spans="1:9" ht="31.5">
      <c r="A11" s="477" t="s">
        <v>576</v>
      </c>
      <c r="B11" s="478" t="s">
        <v>577</v>
      </c>
      <c r="C11" s="478"/>
      <c r="D11" s="478"/>
      <c r="E11" s="478"/>
      <c r="F11" s="479">
        <f>F12+F46+F54+F81+F122+F163+F186+F206</f>
        <v>6949152.3909999989</v>
      </c>
      <c r="G11" s="479" t="e">
        <f>G12+G46+G56+G62+G73+G83+G117+G124+G180+G160</f>
        <v>#REF!</v>
      </c>
      <c r="H11" s="479" t="e">
        <f>H12+H46+H56+H62+H73+H83+H117+H124+H180+H160</f>
        <v>#REF!</v>
      </c>
    </row>
    <row r="12" spans="1:9">
      <c r="A12" s="477" t="s">
        <v>447</v>
      </c>
      <c r="B12" s="478" t="s">
        <v>577</v>
      </c>
      <c r="C12" s="478" t="s">
        <v>83</v>
      </c>
      <c r="D12" s="478"/>
      <c r="E12" s="478"/>
      <c r="F12" s="479">
        <f>F13+F19+F33+F38+F41</f>
        <v>5234359.4809999997</v>
      </c>
      <c r="G12" s="479">
        <f>G13+G19+G33+G38+G41</f>
        <v>4391623.87</v>
      </c>
      <c r="H12" s="479">
        <f>H13+H19+H33+H38+H41</f>
        <v>4391623.87</v>
      </c>
    </row>
    <row r="13" spans="1:9" ht="47.25">
      <c r="A13" s="253" t="s">
        <v>84</v>
      </c>
      <c r="B13" s="478" t="s">
        <v>577</v>
      </c>
      <c r="C13" s="478" t="s">
        <v>85</v>
      </c>
      <c r="D13" s="478"/>
      <c r="E13" s="478"/>
      <c r="F13" s="479">
        <f>F15</f>
        <v>911447.00100000005</v>
      </c>
      <c r="G13" s="479">
        <f t="shared" ref="G13:H13" si="0">G15</f>
        <v>601370</v>
      </c>
      <c r="H13" s="479">
        <f t="shared" si="0"/>
        <v>601370</v>
      </c>
    </row>
    <row r="14" spans="1:9" ht="31.5">
      <c r="A14" s="477" t="s">
        <v>315</v>
      </c>
      <c r="B14" s="478" t="s">
        <v>577</v>
      </c>
      <c r="C14" s="478" t="s">
        <v>85</v>
      </c>
      <c r="D14" s="478" t="s">
        <v>316</v>
      </c>
      <c r="E14" s="478"/>
      <c r="F14" s="479">
        <f>F15</f>
        <v>911447.00100000005</v>
      </c>
      <c r="G14" s="479">
        <f t="shared" ref="G14:H14" si="1">G15</f>
        <v>601370</v>
      </c>
      <c r="H14" s="479">
        <f t="shared" si="1"/>
        <v>601370</v>
      </c>
    </row>
    <row r="15" spans="1:9" ht="45.6" customHeight="1">
      <c r="A15" s="219" t="s">
        <v>448</v>
      </c>
      <c r="B15" s="478" t="s">
        <v>577</v>
      </c>
      <c r="C15" s="481" t="s">
        <v>85</v>
      </c>
      <c r="D15" s="481" t="s">
        <v>318</v>
      </c>
      <c r="E15" s="481" t="s">
        <v>449</v>
      </c>
      <c r="F15" s="482">
        <f>F16+F17+F18</f>
        <v>911447.00100000005</v>
      </c>
      <c r="G15" s="482">
        <f t="shared" ref="G15:H15" si="2">G16+G17+G18</f>
        <v>601370</v>
      </c>
      <c r="H15" s="482">
        <f t="shared" si="2"/>
        <v>601370</v>
      </c>
    </row>
    <row r="16" spans="1:9" ht="34.5" customHeight="1">
      <c r="A16" s="219" t="s">
        <v>450</v>
      </c>
      <c r="B16" s="478" t="s">
        <v>577</v>
      </c>
      <c r="C16" s="481" t="s">
        <v>85</v>
      </c>
      <c r="D16" s="481" t="s">
        <v>318</v>
      </c>
      <c r="E16" s="481" t="s">
        <v>451</v>
      </c>
      <c r="F16" s="482">
        <v>700047.00100000005</v>
      </c>
      <c r="G16" s="482">
        <v>455070</v>
      </c>
      <c r="H16" s="482">
        <v>455070</v>
      </c>
    </row>
    <row r="17" spans="1:8" ht="47.25">
      <c r="A17" s="219" t="s">
        <v>122</v>
      </c>
      <c r="B17" s="478" t="s">
        <v>577</v>
      </c>
      <c r="C17" s="481" t="s">
        <v>85</v>
      </c>
      <c r="D17" s="481" t="s">
        <v>318</v>
      </c>
      <c r="E17" s="481" t="s">
        <v>452</v>
      </c>
      <c r="F17" s="482">
        <v>0</v>
      </c>
      <c r="G17" s="482">
        <v>9000</v>
      </c>
      <c r="H17" s="482">
        <v>9000</v>
      </c>
    </row>
    <row r="18" spans="1:8" ht="63">
      <c r="A18" s="219" t="s">
        <v>237</v>
      </c>
      <c r="B18" s="478" t="s">
        <v>577</v>
      </c>
      <c r="C18" s="481" t="s">
        <v>85</v>
      </c>
      <c r="D18" s="481" t="s">
        <v>318</v>
      </c>
      <c r="E18" s="481" t="s">
        <v>453</v>
      </c>
      <c r="F18" s="482">
        <v>211400</v>
      </c>
      <c r="G18" s="482">
        <v>137300</v>
      </c>
      <c r="H18" s="482">
        <v>137300</v>
      </c>
    </row>
    <row r="19" spans="1:8" ht="66" customHeight="1">
      <c r="A19" s="253" t="s">
        <v>86</v>
      </c>
      <c r="B19" s="478" t="s">
        <v>577</v>
      </c>
      <c r="C19" s="483" t="s">
        <v>87</v>
      </c>
      <c r="D19" s="483"/>
      <c r="E19" s="483"/>
      <c r="F19" s="484">
        <f>F20</f>
        <v>3388095.48</v>
      </c>
      <c r="G19" s="484">
        <f t="shared" ref="G19:H19" si="3">G21+G26+G29</f>
        <v>3042303.95</v>
      </c>
      <c r="H19" s="484">
        <f t="shared" si="3"/>
        <v>3042303.95</v>
      </c>
    </row>
    <row r="20" spans="1:8" ht="64.150000000000006" customHeight="1">
      <c r="A20" s="477" t="s">
        <v>315</v>
      </c>
      <c r="B20" s="478" t="s">
        <v>577</v>
      </c>
      <c r="C20" s="483" t="s">
        <v>87</v>
      </c>
      <c r="D20" s="483" t="s">
        <v>316</v>
      </c>
      <c r="E20" s="483"/>
      <c r="F20" s="484">
        <f>F21+F26+F29</f>
        <v>3388095.48</v>
      </c>
      <c r="G20" s="484">
        <f t="shared" ref="G20:H20" si="4">G21+G26+G29</f>
        <v>3042303.95</v>
      </c>
      <c r="H20" s="484">
        <f t="shared" si="4"/>
        <v>3042303.95</v>
      </c>
    </row>
    <row r="21" spans="1:8" ht="31.5">
      <c r="A21" s="219" t="s">
        <v>448</v>
      </c>
      <c r="B21" s="478" t="s">
        <v>577</v>
      </c>
      <c r="C21" s="481" t="s">
        <v>87</v>
      </c>
      <c r="D21" s="481" t="s">
        <v>319</v>
      </c>
      <c r="E21" s="481" t="s">
        <v>449</v>
      </c>
      <c r="F21" s="482">
        <f>F23+F24+F25</f>
        <v>3142815.48</v>
      </c>
      <c r="G21" s="482">
        <f t="shared" ref="G21:H21" si="5">G23+G24+G25</f>
        <v>2672703.9500000002</v>
      </c>
      <c r="H21" s="482">
        <f t="shared" si="5"/>
        <v>2672703.9500000002</v>
      </c>
    </row>
    <row r="22" spans="1:8" ht="31.5" hidden="1" customHeight="1">
      <c r="A22" s="219" t="s">
        <v>450</v>
      </c>
      <c r="B22" s="478" t="s">
        <v>577</v>
      </c>
      <c r="C22" s="481" t="s">
        <v>87</v>
      </c>
      <c r="D22" s="481" t="s">
        <v>319</v>
      </c>
      <c r="E22" s="481" t="s">
        <v>451</v>
      </c>
      <c r="F22" s="482">
        <v>1800000</v>
      </c>
      <c r="G22" s="482">
        <v>1800000</v>
      </c>
      <c r="H22" s="482">
        <v>1800000</v>
      </c>
    </row>
    <row r="23" spans="1:8" ht="34.5" customHeight="1">
      <c r="A23" s="219" t="s">
        <v>450</v>
      </c>
      <c r="B23" s="478" t="s">
        <v>577</v>
      </c>
      <c r="C23" s="481" t="s">
        <v>87</v>
      </c>
      <c r="D23" s="481" t="s">
        <v>319</v>
      </c>
      <c r="E23" s="481" t="s">
        <v>451</v>
      </c>
      <c r="F23" s="482">
        <v>2414500</v>
      </c>
      <c r="G23" s="482">
        <v>2052703.95</v>
      </c>
      <c r="H23" s="482">
        <v>2052703.95</v>
      </c>
    </row>
    <row r="24" spans="1:8" ht="47.25">
      <c r="A24" s="219" t="s">
        <v>122</v>
      </c>
      <c r="B24" s="478" t="s">
        <v>577</v>
      </c>
      <c r="C24" s="481" t="s">
        <v>87</v>
      </c>
      <c r="D24" s="481" t="s">
        <v>319</v>
      </c>
      <c r="E24" s="481" t="s">
        <v>452</v>
      </c>
      <c r="F24" s="482">
        <v>0</v>
      </c>
      <c r="G24" s="482">
        <v>11000</v>
      </c>
      <c r="H24" s="482">
        <v>11000</v>
      </c>
    </row>
    <row r="25" spans="1:8" ht="63">
      <c r="A25" s="219" t="s">
        <v>237</v>
      </c>
      <c r="B25" s="478" t="s">
        <v>577</v>
      </c>
      <c r="C25" s="481" t="s">
        <v>87</v>
      </c>
      <c r="D25" s="481" t="s">
        <v>319</v>
      </c>
      <c r="E25" s="481" t="s">
        <v>453</v>
      </c>
      <c r="F25" s="482">
        <v>728315.48</v>
      </c>
      <c r="G25" s="482">
        <v>609000</v>
      </c>
      <c r="H25" s="482">
        <v>609000</v>
      </c>
    </row>
    <row r="26" spans="1:8" ht="31.5">
      <c r="A26" s="219" t="s">
        <v>454</v>
      </c>
      <c r="B26" s="478" t="s">
        <v>577</v>
      </c>
      <c r="C26" s="481" t="s">
        <v>87</v>
      </c>
      <c r="D26" s="481" t="s">
        <v>322</v>
      </c>
      <c r="E26" s="481" t="s">
        <v>312</v>
      </c>
      <c r="F26" s="482">
        <f>F27+F28</f>
        <v>242280</v>
      </c>
      <c r="G26" s="482">
        <f t="shared" ref="G26:H26" si="6">G27</f>
        <v>310600</v>
      </c>
      <c r="H26" s="482">
        <f t="shared" si="6"/>
        <v>310600</v>
      </c>
    </row>
    <row r="27" spans="1:8" s="143" customFormat="1" ht="24.6" customHeight="1">
      <c r="A27" s="219" t="s">
        <v>519</v>
      </c>
      <c r="B27" s="478" t="s">
        <v>577</v>
      </c>
      <c r="C27" s="481" t="s">
        <v>87</v>
      </c>
      <c r="D27" s="481" t="s">
        <v>322</v>
      </c>
      <c r="E27" s="481" t="s">
        <v>456</v>
      </c>
      <c r="F27" s="482">
        <v>181280</v>
      </c>
      <c r="G27" s="482">
        <v>310600</v>
      </c>
      <c r="H27" s="482">
        <v>310600</v>
      </c>
    </row>
    <row r="28" spans="1:8" s="143" customFormat="1" ht="24.6" customHeight="1">
      <c r="A28" s="219" t="s">
        <v>583</v>
      </c>
      <c r="B28" s="478" t="s">
        <v>577</v>
      </c>
      <c r="C28" s="481" t="s">
        <v>87</v>
      </c>
      <c r="D28" s="481" t="s">
        <v>319</v>
      </c>
      <c r="E28" s="481" t="s">
        <v>582</v>
      </c>
      <c r="F28" s="482">
        <v>61000</v>
      </c>
      <c r="G28" s="482"/>
      <c r="H28" s="482"/>
    </row>
    <row r="29" spans="1:8" ht="34.5" customHeight="1">
      <c r="A29" s="433" t="s">
        <v>324</v>
      </c>
      <c r="B29" s="478" t="s">
        <v>577</v>
      </c>
      <c r="C29" s="481" t="s">
        <v>87</v>
      </c>
      <c r="D29" s="481" t="s">
        <v>322</v>
      </c>
      <c r="E29" s="481" t="s">
        <v>457</v>
      </c>
      <c r="F29" s="482">
        <f>F30+F31+F32</f>
        <v>3000</v>
      </c>
      <c r="G29" s="482">
        <f t="shared" ref="G29:H29" si="7">G30+G31+G32</f>
        <v>59000</v>
      </c>
      <c r="H29" s="482">
        <f t="shared" si="7"/>
        <v>59000</v>
      </c>
    </row>
    <row r="30" spans="1:8" ht="34.5" customHeight="1">
      <c r="A30" s="254" t="s">
        <v>285</v>
      </c>
      <c r="B30" s="478" t="s">
        <v>577</v>
      </c>
      <c r="C30" s="481" t="s">
        <v>87</v>
      </c>
      <c r="D30" s="481" t="s">
        <v>322</v>
      </c>
      <c r="E30" s="481" t="s">
        <v>515</v>
      </c>
      <c r="F30" s="482">
        <v>0</v>
      </c>
      <c r="G30" s="482">
        <v>50000</v>
      </c>
      <c r="H30" s="482">
        <v>50000</v>
      </c>
    </row>
    <row r="31" spans="1:8">
      <c r="A31" s="219" t="s">
        <v>516</v>
      </c>
      <c r="B31" s="478" t="s">
        <v>577</v>
      </c>
      <c r="C31" s="481" t="s">
        <v>87</v>
      </c>
      <c r="D31" s="481" t="s">
        <v>322</v>
      </c>
      <c r="E31" s="481" t="s">
        <v>459</v>
      </c>
      <c r="F31" s="482">
        <v>2000</v>
      </c>
      <c r="G31" s="482">
        <v>6000</v>
      </c>
      <c r="H31" s="482">
        <v>6000</v>
      </c>
    </row>
    <row r="32" spans="1:8">
      <c r="A32" s="219" t="s">
        <v>238</v>
      </c>
      <c r="B32" s="478" t="s">
        <v>577</v>
      </c>
      <c r="C32" s="481" t="s">
        <v>87</v>
      </c>
      <c r="D32" s="481" t="s">
        <v>322</v>
      </c>
      <c r="E32" s="481" t="s">
        <v>460</v>
      </c>
      <c r="F32" s="482">
        <v>1000</v>
      </c>
      <c r="G32" s="482">
        <v>3000</v>
      </c>
      <c r="H32" s="482">
        <v>3000</v>
      </c>
    </row>
    <row r="33" spans="1:8" ht="62.25" customHeight="1">
      <c r="A33" s="255" t="s">
        <v>88</v>
      </c>
      <c r="B33" s="478" t="s">
        <v>577</v>
      </c>
      <c r="C33" s="485" t="s">
        <v>89</v>
      </c>
      <c r="D33" s="485"/>
      <c r="E33" s="485"/>
      <c r="F33" s="486">
        <f>F34+F37</f>
        <v>913117</v>
      </c>
      <c r="G33" s="486">
        <f t="shared" ref="G33:H33" si="8">G34+G36</f>
        <v>644249.92000000004</v>
      </c>
      <c r="H33" s="486">
        <f t="shared" si="8"/>
        <v>644249.92000000004</v>
      </c>
    </row>
    <row r="34" spans="1:8">
      <c r="A34" s="301" t="s">
        <v>403</v>
      </c>
      <c r="B34" s="478" t="s">
        <v>577</v>
      </c>
      <c r="C34" s="487" t="s">
        <v>89</v>
      </c>
      <c r="D34" s="487" t="s">
        <v>407</v>
      </c>
      <c r="E34" s="487" t="s">
        <v>404</v>
      </c>
      <c r="F34" s="488">
        <f>F35</f>
        <v>42567</v>
      </c>
      <c r="G34" s="488">
        <f t="shared" ref="G34:H34" si="9">G35</f>
        <v>17187.419999999998</v>
      </c>
      <c r="H34" s="488">
        <f t="shared" si="9"/>
        <v>17187.419999999998</v>
      </c>
    </row>
    <row r="35" spans="1:8">
      <c r="A35" s="301" t="s">
        <v>23</v>
      </c>
      <c r="B35" s="478" t="s">
        <v>577</v>
      </c>
      <c r="C35" s="487" t="s">
        <v>89</v>
      </c>
      <c r="D35" s="487" t="s">
        <v>407</v>
      </c>
      <c r="E35" s="487" t="s">
        <v>461</v>
      </c>
      <c r="F35" s="488">
        <v>42567</v>
      </c>
      <c r="G35" s="488">
        <v>17187.419999999998</v>
      </c>
      <c r="H35" s="488">
        <v>17187.419999999998</v>
      </c>
    </row>
    <row r="36" spans="1:8">
      <c r="A36" s="301" t="s">
        <v>403</v>
      </c>
      <c r="B36" s="478" t="s">
        <v>577</v>
      </c>
      <c r="C36" s="487" t="s">
        <v>89</v>
      </c>
      <c r="D36" s="487" t="s">
        <v>779</v>
      </c>
      <c r="E36" s="487" t="s">
        <v>404</v>
      </c>
      <c r="F36" s="488">
        <f>F37</f>
        <v>870550</v>
      </c>
      <c r="G36" s="488">
        <f t="shared" ref="G36:H36" si="10">G37</f>
        <v>627062.5</v>
      </c>
      <c r="H36" s="488">
        <f t="shared" si="10"/>
        <v>627062.5</v>
      </c>
    </row>
    <row r="37" spans="1:8" ht="29.25" customHeight="1">
      <c r="A37" s="301" t="s">
        <v>23</v>
      </c>
      <c r="B37" s="478" t="s">
        <v>577</v>
      </c>
      <c r="C37" s="487" t="s">
        <v>89</v>
      </c>
      <c r="D37" s="487" t="s">
        <v>779</v>
      </c>
      <c r="E37" s="487" t="s">
        <v>461</v>
      </c>
      <c r="F37" s="488">
        <v>870550</v>
      </c>
      <c r="G37" s="488">
        <v>627062.5</v>
      </c>
      <c r="H37" s="488">
        <v>627062.5</v>
      </c>
    </row>
    <row r="38" spans="1:8">
      <c r="A38" s="443" t="s">
        <v>90</v>
      </c>
      <c r="B38" s="478" t="s">
        <v>577</v>
      </c>
      <c r="C38" s="473" t="s">
        <v>91</v>
      </c>
      <c r="D38" s="473"/>
      <c r="E38" s="473"/>
      <c r="F38" s="475">
        <f>F40</f>
        <v>1000</v>
      </c>
      <c r="G38" s="475">
        <f t="shared" ref="G38:H38" si="11">G40</f>
        <v>3000</v>
      </c>
      <c r="H38" s="475">
        <f t="shared" si="11"/>
        <v>3000</v>
      </c>
    </row>
    <row r="39" spans="1:8" ht="31.5">
      <c r="A39" s="472" t="s">
        <v>518</v>
      </c>
      <c r="B39" s="478" t="s">
        <v>577</v>
      </c>
      <c r="C39" s="473" t="s">
        <v>91</v>
      </c>
      <c r="D39" s="473" t="s">
        <v>517</v>
      </c>
      <c r="E39" s="470" t="s">
        <v>325</v>
      </c>
      <c r="F39" s="471">
        <f>F40</f>
        <v>1000</v>
      </c>
      <c r="G39" s="471">
        <f t="shared" ref="G39:H39" si="12">G40</f>
        <v>3000</v>
      </c>
      <c r="H39" s="471">
        <f t="shared" si="12"/>
        <v>3000</v>
      </c>
    </row>
    <row r="40" spans="1:8">
      <c r="A40" s="191" t="s">
        <v>128</v>
      </c>
      <c r="B40" s="478" t="s">
        <v>577</v>
      </c>
      <c r="C40" s="470" t="s">
        <v>91</v>
      </c>
      <c r="D40" s="470" t="s">
        <v>517</v>
      </c>
      <c r="E40" s="470" t="s">
        <v>462</v>
      </c>
      <c r="F40" s="471">
        <v>1000</v>
      </c>
      <c r="G40" s="471">
        <v>3000</v>
      </c>
      <c r="H40" s="471">
        <v>3000</v>
      </c>
    </row>
    <row r="41" spans="1:8" ht="21" customHeight="1">
      <c r="A41" s="443" t="s">
        <v>201</v>
      </c>
      <c r="B41" s="478" t="s">
        <v>577</v>
      </c>
      <c r="C41" s="473" t="s">
        <v>198</v>
      </c>
      <c r="D41" s="473"/>
      <c r="E41" s="473"/>
      <c r="F41" s="475">
        <f>F42+F44</f>
        <v>20700</v>
      </c>
      <c r="G41" s="475">
        <f t="shared" ref="G41:H41" si="13">G42+G44</f>
        <v>100700</v>
      </c>
      <c r="H41" s="475">
        <f t="shared" si="13"/>
        <v>100700</v>
      </c>
    </row>
    <row r="42" spans="1:8" ht="31.5">
      <c r="A42" s="191" t="s">
        <v>454</v>
      </c>
      <c r="B42" s="478" t="s">
        <v>577</v>
      </c>
      <c r="C42" s="470" t="s">
        <v>198</v>
      </c>
      <c r="D42" s="470" t="s">
        <v>578</v>
      </c>
      <c r="E42" s="470" t="s">
        <v>312</v>
      </c>
      <c r="F42" s="471">
        <v>700</v>
      </c>
      <c r="G42" s="471">
        <v>700</v>
      </c>
      <c r="H42" s="471">
        <v>700</v>
      </c>
    </row>
    <row r="43" spans="1:8">
      <c r="A43" s="301" t="s">
        <v>519</v>
      </c>
      <c r="B43" s="478" t="s">
        <v>577</v>
      </c>
      <c r="C43" s="470" t="s">
        <v>198</v>
      </c>
      <c r="D43" s="470" t="s">
        <v>578</v>
      </c>
      <c r="E43" s="470" t="s">
        <v>456</v>
      </c>
      <c r="F43" s="471">
        <v>700</v>
      </c>
      <c r="G43" s="471">
        <v>700</v>
      </c>
      <c r="H43" s="471">
        <v>700</v>
      </c>
    </row>
    <row r="44" spans="1:8" ht="31.5">
      <c r="A44" s="191" t="s">
        <v>454</v>
      </c>
      <c r="B44" s="478" t="s">
        <v>577</v>
      </c>
      <c r="C44" s="470" t="s">
        <v>198</v>
      </c>
      <c r="D44" s="470" t="s">
        <v>428</v>
      </c>
      <c r="E44" s="470" t="s">
        <v>312</v>
      </c>
      <c r="F44" s="471">
        <f>F45</f>
        <v>20000</v>
      </c>
      <c r="G44" s="471">
        <f t="shared" ref="G44:H44" si="14">G45</f>
        <v>100000</v>
      </c>
      <c r="H44" s="471">
        <f t="shared" si="14"/>
        <v>100000</v>
      </c>
    </row>
    <row r="45" spans="1:8">
      <c r="A45" s="301" t="s">
        <v>519</v>
      </c>
      <c r="B45" s="478" t="s">
        <v>577</v>
      </c>
      <c r="C45" s="470" t="s">
        <v>198</v>
      </c>
      <c r="D45" s="470" t="s">
        <v>428</v>
      </c>
      <c r="E45" s="470" t="s">
        <v>456</v>
      </c>
      <c r="F45" s="471">
        <v>20000</v>
      </c>
      <c r="G45" s="471">
        <v>100000</v>
      </c>
      <c r="H45" s="471">
        <v>100000</v>
      </c>
    </row>
    <row r="46" spans="1:8" ht="24.75" customHeight="1">
      <c r="A46" s="253" t="s">
        <v>144</v>
      </c>
      <c r="B46" s="478" t="s">
        <v>577</v>
      </c>
      <c r="C46" s="485" t="s">
        <v>143</v>
      </c>
      <c r="D46" s="485"/>
      <c r="E46" s="485"/>
      <c r="F46" s="486">
        <f>F47</f>
        <v>173700</v>
      </c>
      <c r="G46" s="486">
        <f t="shared" ref="G46:H46" si="15">G47</f>
        <v>126100</v>
      </c>
      <c r="H46" s="486">
        <f t="shared" si="15"/>
        <v>126100</v>
      </c>
    </row>
    <row r="47" spans="1:8" ht="77.25" customHeight="1">
      <c r="A47" s="255" t="s">
        <v>789</v>
      </c>
      <c r="B47" s="478" t="s">
        <v>577</v>
      </c>
      <c r="C47" s="485" t="s">
        <v>143</v>
      </c>
      <c r="D47" s="485" t="s">
        <v>788</v>
      </c>
      <c r="E47" s="485"/>
      <c r="F47" s="486">
        <f>F48+F52</f>
        <v>173700</v>
      </c>
      <c r="G47" s="486">
        <f t="shared" ref="G47:H47" si="16">G48+G52</f>
        <v>126100</v>
      </c>
      <c r="H47" s="486">
        <f t="shared" si="16"/>
        <v>126100</v>
      </c>
    </row>
    <row r="48" spans="1:8" ht="38.25" customHeight="1">
      <c r="A48" s="431" t="s">
        <v>520</v>
      </c>
      <c r="B48" s="478" t="s">
        <v>577</v>
      </c>
      <c r="C48" s="470" t="s">
        <v>143</v>
      </c>
      <c r="D48" s="485" t="s">
        <v>788</v>
      </c>
      <c r="E48" s="470" t="s">
        <v>449</v>
      </c>
      <c r="F48" s="471">
        <f>F49+F50+F51</f>
        <v>160200</v>
      </c>
      <c r="G48" s="471">
        <f t="shared" ref="G48:H48" si="17">G49+G50+G51</f>
        <v>119210</v>
      </c>
      <c r="H48" s="471">
        <f t="shared" si="17"/>
        <v>119210</v>
      </c>
    </row>
    <row r="49" spans="1:8" ht="31.5">
      <c r="A49" s="301" t="s">
        <v>450</v>
      </c>
      <c r="B49" s="478" t="s">
        <v>577</v>
      </c>
      <c r="C49" s="470" t="s">
        <v>143</v>
      </c>
      <c r="D49" s="485" t="s">
        <v>788</v>
      </c>
      <c r="E49" s="470" t="s">
        <v>451</v>
      </c>
      <c r="F49" s="471">
        <v>123000</v>
      </c>
      <c r="G49" s="471">
        <v>91710</v>
      </c>
      <c r="H49" s="471">
        <v>91710</v>
      </c>
    </row>
    <row r="50" spans="1:8" ht="47.25">
      <c r="A50" s="301" t="s">
        <v>122</v>
      </c>
      <c r="B50" s="478" t="s">
        <v>577</v>
      </c>
      <c r="C50" s="470" t="s">
        <v>143</v>
      </c>
      <c r="D50" s="485" t="s">
        <v>788</v>
      </c>
      <c r="E50" s="470" t="s">
        <v>452</v>
      </c>
      <c r="F50" s="471">
        <v>0</v>
      </c>
      <c r="G50" s="471">
        <v>0</v>
      </c>
      <c r="H50" s="471">
        <v>0</v>
      </c>
    </row>
    <row r="51" spans="1:8" ht="62.45" customHeight="1">
      <c r="A51" s="301" t="s">
        <v>237</v>
      </c>
      <c r="B51" s="478" t="s">
        <v>577</v>
      </c>
      <c r="C51" s="470" t="s">
        <v>143</v>
      </c>
      <c r="D51" s="485" t="s">
        <v>788</v>
      </c>
      <c r="E51" s="470" t="s">
        <v>453</v>
      </c>
      <c r="F51" s="471">
        <v>37200</v>
      </c>
      <c r="G51" s="471">
        <v>27500</v>
      </c>
      <c r="H51" s="471">
        <v>27500</v>
      </c>
    </row>
    <row r="52" spans="1:8" ht="41.25" customHeight="1">
      <c r="A52" s="191" t="s">
        <v>454</v>
      </c>
      <c r="B52" s="478" t="s">
        <v>577</v>
      </c>
      <c r="C52" s="470" t="s">
        <v>143</v>
      </c>
      <c r="D52" s="485" t="s">
        <v>788</v>
      </c>
      <c r="E52" s="470" t="s">
        <v>312</v>
      </c>
      <c r="F52" s="471">
        <f>F53</f>
        <v>13500</v>
      </c>
      <c r="G52" s="471">
        <f t="shared" ref="G52:H52" si="18">G53</f>
        <v>6890</v>
      </c>
      <c r="H52" s="471">
        <f t="shared" si="18"/>
        <v>6890</v>
      </c>
    </row>
    <row r="53" spans="1:8" ht="27" customHeight="1">
      <c r="A53" s="301" t="s">
        <v>286</v>
      </c>
      <c r="B53" s="478" t="s">
        <v>577</v>
      </c>
      <c r="C53" s="470" t="s">
        <v>143</v>
      </c>
      <c r="D53" s="485" t="s">
        <v>788</v>
      </c>
      <c r="E53" s="470" t="s">
        <v>456</v>
      </c>
      <c r="F53" s="471">
        <v>13500</v>
      </c>
      <c r="G53" s="471">
        <v>6890</v>
      </c>
      <c r="H53" s="471">
        <v>6890</v>
      </c>
    </row>
    <row r="54" spans="1:8" ht="39.75" customHeight="1">
      <c r="A54" s="253" t="s">
        <v>92</v>
      </c>
      <c r="B54" s="478" t="s">
        <v>577</v>
      </c>
      <c r="C54" s="473" t="s">
        <v>93</v>
      </c>
      <c r="D54" s="470"/>
      <c r="E54" s="470"/>
      <c r="F54" s="475">
        <f>F55+F61</f>
        <v>29000</v>
      </c>
      <c r="G54" s="475" t="e">
        <f>G55+G61</f>
        <v>#REF!</v>
      </c>
      <c r="H54" s="475" t="e">
        <f>H55+H61</f>
        <v>#REF!</v>
      </c>
    </row>
    <row r="55" spans="1:8" ht="41.25" customHeight="1">
      <c r="A55" s="440" t="s">
        <v>326</v>
      </c>
      <c r="B55" s="478" t="s">
        <v>577</v>
      </c>
      <c r="C55" s="473" t="s">
        <v>95</v>
      </c>
      <c r="D55" s="473" t="s">
        <v>327</v>
      </c>
      <c r="E55" s="473"/>
      <c r="F55" s="475">
        <f>F56</f>
        <v>1000</v>
      </c>
      <c r="G55" s="475" t="e">
        <f>#REF!+G56+#REF!</f>
        <v>#REF!</v>
      </c>
      <c r="H55" s="475" t="e">
        <f>#REF!+H56+#REF!</f>
        <v>#REF!</v>
      </c>
    </row>
    <row r="56" spans="1:8" s="143" customFormat="1" ht="47.25">
      <c r="A56" s="28" t="s">
        <v>579</v>
      </c>
      <c r="B56" s="478" t="s">
        <v>577</v>
      </c>
      <c r="C56" s="473" t="s">
        <v>95</v>
      </c>
      <c r="D56" s="473" t="s">
        <v>329</v>
      </c>
      <c r="E56" s="473"/>
      <c r="F56" s="475">
        <f>F59</f>
        <v>1000</v>
      </c>
      <c r="G56" s="475">
        <f t="shared" ref="G56:H56" si="19">G59</f>
        <v>2000</v>
      </c>
      <c r="H56" s="475">
        <f t="shared" si="19"/>
        <v>2000</v>
      </c>
    </row>
    <row r="57" spans="1:8" ht="48.75" customHeight="1">
      <c r="A57" s="474" t="s">
        <v>790</v>
      </c>
      <c r="B57" s="478" t="s">
        <v>577</v>
      </c>
      <c r="C57" s="470" t="s">
        <v>95</v>
      </c>
      <c r="D57" s="470" t="s">
        <v>464</v>
      </c>
      <c r="E57" s="470"/>
      <c r="F57" s="471">
        <f>F59</f>
        <v>1000</v>
      </c>
      <c r="G57" s="471">
        <f t="shared" ref="G57:H57" si="20">G59</f>
        <v>2000</v>
      </c>
      <c r="H57" s="471">
        <f t="shared" si="20"/>
        <v>2000</v>
      </c>
    </row>
    <row r="58" spans="1:8" ht="63">
      <c r="A58" s="286" t="s">
        <v>560</v>
      </c>
      <c r="B58" s="478" t="s">
        <v>577</v>
      </c>
      <c r="C58" s="470" t="s">
        <v>95</v>
      </c>
      <c r="D58" s="470" t="s">
        <v>331</v>
      </c>
      <c r="E58" s="470"/>
      <c r="F58" s="471">
        <f>F59</f>
        <v>1000</v>
      </c>
      <c r="G58" s="471">
        <f t="shared" ref="G58:H59" si="21">G59</f>
        <v>2000</v>
      </c>
      <c r="H58" s="471">
        <f t="shared" si="21"/>
        <v>2000</v>
      </c>
    </row>
    <row r="59" spans="1:8" ht="31.5">
      <c r="A59" s="191" t="s">
        <v>323</v>
      </c>
      <c r="B59" s="478" t="s">
        <v>577</v>
      </c>
      <c r="C59" s="470" t="s">
        <v>95</v>
      </c>
      <c r="D59" s="470" t="s">
        <v>331</v>
      </c>
      <c r="E59" s="470" t="s">
        <v>312</v>
      </c>
      <c r="F59" s="471">
        <f>F60</f>
        <v>1000</v>
      </c>
      <c r="G59" s="471">
        <f t="shared" si="21"/>
        <v>2000</v>
      </c>
      <c r="H59" s="471">
        <f t="shared" si="21"/>
        <v>2000</v>
      </c>
    </row>
    <row r="60" spans="1:8">
      <c r="A60" s="301" t="s">
        <v>286</v>
      </c>
      <c r="B60" s="478" t="s">
        <v>577</v>
      </c>
      <c r="C60" s="470" t="s">
        <v>95</v>
      </c>
      <c r="D60" s="470" t="s">
        <v>331</v>
      </c>
      <c r="E60" s="470" t="s">
        <v>456</v>
      </c>
      <c r="F60" s="471">
        <v>1000</v>
      </c>
      <c r="G60" s="471">
        <v>2000</v>
      </c>
      <c r="H60" s="471">
        <v>2000</v>
      </c>
    </row>
    <row r="61" spans="1:8" ht="41.25" customHeight="1">
      <c r="A61" s="440" t="s">
        <v>326</v>
      </c>
      <c r="B61" s="478" t="s">
        <v>577</v>
      </c>
      <c r="C61" s="473" t="s">
        <v>97</v>
      </c>
      <c r="D61" s="473" t="s">
        <v>463</v>
      </c>
      <c r="E61" s="473"/>
      <c r="F61" s="475">
        <f>F62+F76</f>
        <v>28000</v>
      </c>
      <c r="G61" s="475">
        <f t="shared" ref="G61:H61" si="22">G62</f>
        <v>23600</v>
      </c>
      <c r="H61" s="475">
        <f t="shared" si="22"/>
        <v>23600</v>
      </c>
    </row>
    <row r="62" spans="1:8" ht="36" customHeight="1">
      <c r="A62" s="28" t="s">
        <v>332</v>
      </c>
      <c r="B62" s="478" t="s">
        <v>577</v>
      </c>
      <c r="C62" s="473" t="s">
        <v>97</v>
      </c>
      <c r="D62" s="473" t="s">
        <v>333</v>
      </c>
      <c r="E62" s="473"/>
      <c r="F62" s="475">
        <f>F69</f>
        <v>10000</v>
      </c>
      <c r="G62" s="475">
        <f>G63+G69</f>
        <v>23600</v>
      </c>
      <c r="H62" s="475">
        <f>H63+H69</f>
        <v>23600</v>
      </c>
    </row>
    <row r="63" spans="1:8" ht="36" hidden="1" customHeight="1" thickBot="1">
      <c r="A63" s="301" t="s">
        <v>465</v>
      </c>
      <c r="B63" s="478" t="s">
        <v>577</v>
      </c>
      <c r="C63" s="470" t="s">
        <v>97</v>
      </c>
      <c r="D63" s="470" t="s">
        <v>466</v>
      </c>
      <c r="E63" s="470"/>
      <c r="F63" s="471">
        <f>F64+F67</f>
        <v>0</v>
      </c>
      <c r="G63" s="471">
        <f t="shared" ref="G63:H63" si="23">G64+G67</f>
        <v>0</v>
      </c>
      <c r="H63" s="471">
        <f t="shared" si="23"/>
        <v>0</v>
      </c>
    </row>
    <row r="64" spans="1:8" ht="36" hidden="1" customHeight="1" thickBot="1">
      <c r="A64" s="191" t="s">
        <v>467</v>
      </c>
      <c r="B64" s="478" t="s">
        <v>577</v>
      </c>
      <c r="C64" s="470" t="s">
        <v>97</v>
      </c>
      <c r="D64" s="470" t="s">
        <v>468</v>
      </c>
      <c r="E64" s="470" t="s">
        <v>311</v>
      </c>
      <c r="F64" s="471">
        <f>F65+F66</f>
        <v>0</v>
      </c>
      <c r="G64" s="471">
        <f t="shared" ref="G64:H64" si="24">G65+G66</f>
        <v>0</v>
      </c>
      <c r="H64" s="471">
        <f t="shared" si="24"/>
        <v>0</v>
      </c>
    </row>
    <row r="65" spans="1:8" ht="36" hidden="1" customHeight="1" thickBot="1">
      <c r="A65" s="301" t="s">
        <v>469</v>
      </c>
      <c r="B65" s="478" t="s">
        <v>577</v>
      </c>
      <c r="C65" s="470" t="s">
        <v>97</v>
      </c>
      <c r="D65" s="470" t="s">
        <v>468</v>
      </c>
      <c r="E65" s="470" t="s">
        <v>470</v>
      </c>
      <c r="F65" s="471"/>
      <c r="G65" s="471"/>
      <c r="H65" s="471"/>
    </row>
    <row r="66" spans="1:8" ht="36" hidden="1" customHeight="1" thickBot="1">
      <c r="A66" s="301" t="s">
        <v>471</v>
      </c>
      <c r="B66" s="478" t="s">
        <v>577</v>
      </c>
      <c r="C66" s="470" t="s">
        <v>97</v>
      </c>
      <c r="D66" s="470" t="s">
        <v>468</v>
      </c>
      <c r="E66" s="470" t="s">
        <v>472</v>
      </c>
      <c r="F66" s="471"/>
      <c r="G66" s="471"/>
      <c r="H66" s="471"/>
    </row>
    <row r="67" spans="1:8" ht="36" hidden="1" customHeight="1" thickBot="1">
      <c r="A67" s="191" t="s">
        <v>323</v>
      </c>
      <c r="B67" s="478" t="s">
        <v>577</v>
      </c>
      <c r="C67" s="470" t="s">
        <v>97</v>
      </c>
      <c r="D67" s="470" t="s">
        <v>473</v>
      </c>
      <c r="E67" s="470" t="s">
        <v>312</v>
      </c>
      <c r="F67" s="471">
        <f>F68</f>
        <v>0</v>
      </c>
      <c r="G67" s="471">
        <f t="shared" ref="G67:H67" si="25">G68</f>
        <v>0</v>
      </c>
      <c r="H67" s="471">
        <f t="shared" si="25"/>
        <v>0</v>
      </c>
    </row>
    <row r="68" spans="1:8" ht="36" hidden="1" customHeight="1" thickBot="1">
      <c r="A68" s="301" t="s">
        <v>455</v>
      </c>
      <c r="B68" s="478" t="s">
        <v>577</v>
      </c>
      <c r="C68" s="470" t="s">
        <v>97</v>
      </c>
      <c r="D68" s="470" t="s">
        <v>473</v>
      </c>
      <c r="E68" s="470" t="s">
        <v>456</v>
      </c>
      <c r="F68" s="471"/>
      <c r="G68" s="471"/>
      <c r="H68" s="471"/>
    </row>
    <row r="69" spans="1:8" ht="57" customHeight="1">
      <c r="A69" s="386" t="s">
        <v>474</v>
      </c>
      <c r="B69" s="478" t="s">
        <v>577</v>
      </c>
      <c r="C69" s="470" t="s">
        <v>97</v>
      </c>
      <c r="D69" s="470" t="s">
        <v>475</v>
      </c>
      <c r="E69" s="470"/>
      <c r="F69" s="471">
        <f>F71</f>
        <v>10000</v>
      </c>
      <c r="G69" s="471">
        <f t="shared" ref="G69:H69" si="26">G71</f>
        <v>23600</v>
      </c>
      <c r="H69" s="471">
        <f t="shared" si="26"/>
        <v>23600</v>
      </c>
    </row>
    <row r="70" spans="1:8" ht="78" customHeight="1">
      <c r="A70" s="286" t="s">
        <v>560</v>
      </c>
      <c r="B70" s="478" t="s">
        <v>577</v>
      </c>
      <c r="C70" s="470" t="s">
        <v>97</v>
      </c>
      <c r="D70" s="470" t="s">
        <v>339</v>
      </c>
      <c r="E70" s="470"/>
      <c r="F70" s="471">
        <f>F71</f>
        <v>10000</v>
      </c>
      <c r="G70" s="471">
        <f t="shared" ref="G70:H71" si="27">G71</f>
        <v>23600</v>
      </c>
      <c r="H70" s="471">
        <f t="shared" si="27"/>
        <v>23600</v>
      </c>
    </row>
    <row r="71" spans="1:8" ht="36" customHeight="1">
      <c r="A71" s="191" t="s">
        <v>323</v>
      </c>
      <c r="B71" s="478" t="s">
        <v>577</v>
      </c>
      <c r="C71" s="470" t="s">
        <v>97</v>
      </c>
      <c r="D71" s="470" t="s">
        <v>339</v>
      </c>
      <c r="E71" s="470" t="s">
        <v>312</v>
      </c>
      <c r="F71" s="471">
        <f>F72</f>
        <v>10000</v>
      </c>
      <c r="G71" s="471">
        <f t="shared" si="27"/>
        <v>23600</v>
      </c>
      <c r="H71" s="471">
        <f t="shared" si="27"/>
        <v>23600</v>
      </c>
    </row>
    <row r="72" spans="1:8" ht="36" customHeight="1">
      <c r="A72" s="301" t="s">
        <v>286</v>
      </c>
      <c r="B72" s="478" t="s">
        <v>577</v>
      </c>
      <c r="C72" s="470" t="s">
        <v>97</v>
      </c>
      <c r="D72" s="470" t="s">
        <v>339</v>
      </c>
      <c r="E72" s="470" t="s">
        <v>456</v>
      </c>
      <c r="F72" s="471">
        <v>10000</v>
      </c>
      <c r="G72" s="471">
        <v>23600</v>
      </c>
      <c r="H72" s="471">
        <v>23600</v>
      </c>
    </row>
    <row r="73" spans="1:8" ht="31.5" hidden="1">
      <c r="A73" s="28" t="s">
        <v>476</v>
      </c>
      <c r="B73" s="478" t="s">
        <v>577</v>
      </c>
      <c r="C73" s="473" t="s">
        <v>344</v>
      </c>
      <c r="D73" s="473" t="s">
        <v>341</v>
      </c>
      <c r="E73" s="473"/>
      <c r="F73" s="475">
        <f>F81</f>
        <v>479052.39</v>
      </c>
      <c r="G73" s="475">
        <f t="shared" ref="G73:H73" si="28">G81</f>
        <v>294885.67000000004</v>
      </c>
      <c r="H73" s="475">
        <f t="shared" si="28"/>
        <v>294885.67000000004</v>
      </c>
    </row>
    <row r="74" spans="1:8" ht="63" hidden="1">
      <c r="A74" s="386" t="s">
        <v>477</v>
      </c>
      <c r="B74" s="478" t="s">
        <v>577</v>
      </c>
      <c r="C74" s="470" t="s">
        <v>344</v>
      </c>
      <c r="D74" s="470" t="s">
        <v>478</v>
      </c>
      <c r="E74" s="470"/>
      <c r="F74" s="471">
        <f>F81</f>
        <v>479052.39</v>
      </c>
      <c r="G74" s="471">
        <f t="shared" ref="G74:H74" si="29">G81</f>
        <v>294885.67000000004</v>
      </c>
      <c r="H74" s="471">
        <f t="shared" si="29"/>
        <v>294885.67000000004</v>
      </c>
    </row>
    <row r="75" spans="1:8" ht="63" hidden="1">
      <c r="A75" s="286" t="s">
        <v>330</v>
      </c>
      <c r="B75" s="478" t="s">
        <v>577</v>
      </c>
      <c r="C75" s="470" t="s">
        <v>344</v>
      </c>
      <c r="D75" s="470" t="s">
        <v>342</v>
      </c>
      <c r="E75" s="470"/>
      <c r="F75" s="471">
        <f>F81</f>
        <v>479052.39</v>
      </c>
      <c r="G75" s="471">
        <f t="shared" ref="G75:H75" si="30">G81</f>
        <v>294885.67000000004</v>
      </c>
      <c r="H75" s="471">
        <f t="shared" si="30"/>
        <v>294885.67000000004</v>
      </c>
    </row>
    <row r="76" spans="1:8" ht="47.25">
      <c r="A76" s="448" t="s">
        <v>413</v>
      </c>
      <c r="B76" s="478" t="s">
        <v>577</v>
      </c>
      <c r="C76" s="473" t="s">
        <v>97</v>
      </c>
      <c r="D76" s="473" t="s">
        <v>412</v>
      </c>
      <c r="E76" s="473"/>
      <c r="F76" s="475">
        <f>F79</f>
        <v>18000</v>
      </c>
      <c r="G76" s="471"/>
      <c r="H76" s="471"/>
    </row>
    <row r="77" spans="1:8" ht="47.25">
      <c r="A77" s="439" t="s">
        <v>803</v>
      </c>
      <c r="B77" s="478" t="s">
        <v>577</v>
      </c>
      <c r="C77" s="473" t="s">
        <v>97</v>
      </c>
      <c r="D77" s="470" t="s">
        <v>521</v>
      </c>
      <c r="E77" s="470"/>
      <c r="F77" s="471">
        <f>F79</f>
        <v>18000</v>
      </c>
      <c r="G77" s="471"/>
      <c r="H77" s="471"/>
    </row>
    <row r="78" spans="1:8" ht="63">
      <c r="A78" s="286" t="s">
        <v>560</v>
      </c>
      <c r="B78" s="478" t="s">
        <v>577</v>
      </c>
      <c r="C78" s="473" t="s">
        <v>97</v>
      </c>
      <c r="D78" s="470" t="s">
        <v>414</v>
      </c>
      <c r="E78" s="470"/>
      <c r="F78" s="471">
        <f>F79</f>
        <v>18000</v>
      </c>
      <c r="G78" s="471"/>
      <c r="H78" s="471"/>
    </row>
    <row r="79" spans="1:8" ht="31.5">
      <c r="A79" s="191" t="s">
        <v>323</v>
      </c>
      <c r="B79" s="478" t="s">
        <v>577</v>
      </c>
      <c r="C79" s="473" t="s">
        <v>97</v>
      </c>
      <c r="D79" s="470" t="s">
        <v>414</v>
      </c>
      <c r="E79" s="470" t="s">
        <v>312</v>
      </c>
      <c r="F79" s="471">
        <f>F80</f>
        <v>18000</v>
      </c>
      <c r="G79" s="471"/>
      <c r="H79" s="471"/>
    </row>
    <row r="80" spans="1:8">
      <c r="A80" s="301" t="s">
        <v>286</v>
      </c>
      <c r="B80" s="478" t="s">
        <v>577</v>
      </c>
      <c r="C80" s="473" t="s">
        <v>97</v>
      </c>
      <c r="D80" s="470" t="s">
        <v>414</v>
      </c>
      <c r="E80" s="470" t="s">
        <v>456</v>
      </c>
      <c r="F80" s="471">
        <v>18000</v>
      </c>
      <c r="G80" s="471"/>
      <c r="H80" s="471"/>
    </row>
    <row r="81" spans="1:8" ht="29.25" customHeight="1">
      <c r="A81" s="253" t="s">
        <v>98</v>
      </c>
      <c r="B81" s="478" t="s">
        <v>577</v>
      </c>
      <c r="C81" s="473" t="s">
        <v>99</v>
      </c>
      <c r="D81" s="470"/>
      <c r="E81" s="470"/>
      <c r="F81" s="475">
        <f>F82+F115+F121</f>
        <v>479052.39</v>
      </c>
      <c r="G81" s="475">
        <f>G82+G116</f>
        <v>294885.67000000004</v>
      </c>
      <c r="H81" s="475">
        <f>H82+H116</f>
        <v>294885.67000000004</v>
      </c>
    </row>
    <row r="82" spans="1:8" ht="36" customHeight="1">
      <c r="A82" s="253" t="s">
        <v>100</v>
      </c>
      <c r="B82" s="478" t="s">
        <v>577</v>
      </c>
      <c r="C82" s="473" t="s">
        <v>101</v>
      </c>
      <c r="D82" s="470"/>
      <c r="E82" s="470"/>
      <c r="F82" s="475">
        <f>F83</f>
        <v>476052.39</v>
      </c>
      <c r="G82" s="475">
        <f t="shared" ref="G82:H83" si="31">G83</f>
        <v>293885.67000000004</v>
      </c>
      <c r="H82" s="475">
        <f t="shared" si="31"/>
        <v>293885.67000000004</v>
      </c>
    </row>
    <row r="83" spans="1:8" ht="31.5">
      <c r="A83" s="28" t="s">
        <v>479</v>
      </c>
      <c r="B83" s="478" t="s">
        <v>577</v>
      </c>
      <c r="C83" s="473" t="s">
        <v>101</v>
      </c>
      <c r="D83" s="473" t="s">
        <v>346</v>
      </c>
      <c r="E83" s="473"/>
      <c r="F83" s="475">
        <f>F84+C93:F93</f>
        <v>476052.39</v>
      </c>
      <c r="G83" s="475">
        <f t="shared" si="31"/>
        <v>293885.67000000004</v>
      </c>
      <c r="H83" s="475">
        <f t="shared" si="31"/>
        <v>293885.67000000004</v>
      </c>
    </row>
    <row r="84" spans="1:8" ht="31.5" customHeight="1">
      <c r="A84" s="28" t="s">
        <v>480</v>
      </c>
      <c r="B84" s="478" t="s">
        <v>577</v>
      </c>
      <c r="C84" s="473" t="s">
        <v>101</v>
      </c>
      <c r="D84" s="473" t="s">
        <v>348</v>
      </c>
      <c r="E84" s="473"/>
      <c r="F84" s="475">
        <f>F85+F89</f>
        <v>269302.39</v>
      </c>
      <c r="G84" s="475">
        <f t="shared" ref="G84:H84" si="32">G85+G89</f>
        <v>293885.67000000004</v>
      </c>
      <c r="H84" s="475">
        <f t="shared" si="32"/>
        <v>293885.67000000004</v>
      </c>
    </row>
    <row r="85" spans="1:8" ht="31.5">
      <c r="A85" s="386" t="s">
        <v>481</v>
      </c>
      <c r="B85" s="478" t="s">
        <v>577</v>
      </c>
      <c r="C85" s="470" t="s">
        <v>101</v>
      </c>
      <c r="D85" s="470" t="s">
        <v>482</v>
      </c>
      <c r="E85" s="470"/>
      <c r="F85" s="471">
        <f>F87</f>
        <v>219302.39</v>
      </c>
      <c r="G85" s="471">
        <f t="shared" ref="G85:H85" si="33">G87</f>
        <v>228885.67</v>
      </c>
      <c r="H85" s="471">
        <f t="shared" si="33"/>
        <v>228885.67</v>
      </c>
    </row>
    <row r="86" spans="1:8" ht="63">
      <c r="A86" s="286" t="s">
        <v>560</v>
      </c>
      <c r="B86" s="478" t="s">
        <v>577</v>
      </c>
      <c r="C86" s="470" t="s">
        <v>101</v>
      </c>
      <c r="D86" s="470" t="s">
        <v>349</v>
      </c>
      <c r="E86" s="470"/>
      <c r="F86" s="471">
        <f>F87</f>
        <v>219302.39</v>
      </c>
      <c r="G86" s="471">
        <f t="shared" ref="G86:H87" si="34">G87</f>
        <v>228885.67</v>
      </c>
      <c r="H86" s="471">
        <f t="shared" si="34"/>
        <v>228885.67</v>
      </c>
    </row>
    <row r="87" spans="1:8" ht="31.5">
      <c r="A87" s="191" t="s">
        <v>323</v>
      </c>
      <c r="B87" s="478" t="s">
        <v>577</v>
      </c>
      <c r="C87" s="470" t="s">
        <v>101</v>
      </c>
      <c r="D87" s="470" t="s">
        <v>349</v>
      </c>
      <c r="E87" s="470" t="s">
        <v>312</v>
      </c>
      <c r="F87" s="471">
        <f>F88</f>
        <v>219302.39</v>
      </c>
      <c r="G87" s="471">
        <f t="shared" si="34"/>
        <v>228885.67</v>
      </c>
      <c r="H87" s="471">
        <f t="shared" si="34"/>
        <v>228885.67</v>
      </c>
    </row>
    <row r="88" spans="1:8">
      <c r="A88" s="301" t="s">
        <v>286</v>
      </c>
      <c r="B88" s="478" t="s">
        <v>577</v>
      </c>
      <c r="C88" s="470" t="s">
        <v>101</v>
      </c>
      <c r="D88" s="470" t="s">
        <v>349</v>
      </c>
      <c r="E88" s="470" t="s">
        <v>456</v>
      </c>
      <c r="F88" s="471">
        <v>219302.39</v>
      </c>
      <c r="G88" s="471">
        <v>228885.67</v>
      </c>
      <c r="H88" s="471">
        <v>228885.67</v>
      </c>
    </row>
    <row r="89" spans="1:8" ht="31.5">
      <c r="A89" s="439" t="s">
        <v>523</v>
      </c>
      <c r="B89" s="478" t="s">
        <v>577</v>
      </c>
      <c r="C89" s="473" t="s">
        <v>101</v>
      </c>
      <c r="D89" s="473" t="s">
        <v>483</v>
      </c>
      <c r="E89" s="473"/>
      <c r="F89" s="475">
        <f>F91</f>
        <v>50000</v>
      </c>
      <c r="G89" s="471">
        <f t="shared" ref="G89:H89" si="35">G91</f>
        <v>65000</v>
      </c>
      <c r="H89" s="471">
        <f t="shared" si="35"/>
        <v>65000</v>
      </c>
    </row>
    <row r="90" spans="1:8" ht="63">
      <c r="A90" s="286" t="s">
        <v>560</v>
      </c>
      <c r="B90" s="478" t="s">
        <v>577</v>
      </c>
      <c r="C90" s="470" t="s">
        <v>101</v>
      </c>
      <c r="D90" s="470" t="s">
        <v>351</v>
      </c>
      <c r="E90" s="470"/>
      <c r="F90" s="471">
        <f>F91</f>
        <v>50000</v>
      </c>
      <c r="G90" s="471">
        <f t="shared" ref="G90:H91" si="36">G91</f>
        <v>65000</v>
      </c>
      <c r="H90" s="471">
        <f t="shared" si="36"/>
        <v>65000</v>
      </c>
    </row>
    <row r="91" spans="1:8" ht="31.5">
      <c r="A91" s="191" t="s">
        <v>323</v>
      </c>
      <c r="B91" s="478" t="s">
        <v>577</v>
      </c>
      <c r="C91" s="470" t="s">
        <v>101</v>
      </c>
      <c r="D91" s="470" t="s">
        <v>351</v>
      </c>
      <c r="E91" s="470" t="s">
        <v>312</v>
      </c>
      <c r="F91" s="471">
        <f>F92</f>
        <v>50000</v>
      </c>
      <c r="G91" s="471">
        <f t="shared" si="36"/>
        <v>65000</v>
      </c>
      <c r="H91" s="471">
        <f t="shared" si="36"/>
        <v>65000</v>
      </c>
    </row>
    <row r="92" spans="1:8">
      <c r="A92" s="301" t="s">
        <v>286</v>
      </c>
      <c r="B92" s="478" t="s">
        <v>577</v>
      </c>
      <c r="C92" s="470" t="s">
        <v>101</v>
      </c>
      <c r="D92" s="470" t="s">
        <v>351</v>
      </c>
      <c r="E92" s="470" t="s">
        <v>456</v>
      </c>
      <c r="F92" s="471">
        <v>50000</v>
      </c>
      <c r="G92" s="471">
        <v>65000</v>
      </c>
      <c r="H92" s="471">
        <v>65000</v>
      </c>
    </row>
    <row r="93" spans="1:8">
      <c r="A93" s="512" t="s">
        <v>580</v>
      </c>
      <c r="B93" s="478" t="s">
        <v>577</v>
      </c>
      <c r="C93" s="473" t="s">
        <v>101</v>
      </c>
      <c r="D93" s="473" t="s">
        <v>353</v>
      </c>
      <c r="E93" s="473"/>
      <c r="F93" s="475">
        <f>F94+F98</f>
        <v>206750</v>
      </c>
      <c r="G93" s="471"/>
      <c r="H93" s="471"/>
    </row>
    <row r="94" spans="1:8" ht="126.75" customHeight="1">
      <c r="A94" s="558" t="s">
        <v>805</v>
      </c>
      <c r="B94" s="478" t="s">
        <v>577</v>
      </c>
      <c r="C94" s="470" t="s">
        <v>101</v>
      </c>
      <c r="D94" s="470" t="s">
        <v>485</v>
      </c>
      <c r="E94" s="470"/>
      <c r="F94" s="471">
        <f>F95</f>
        <v>126750</v>
      </c>
      <c r="G94" s="471"/>
      <c r="H94" s="471"/>
    </row>
    <row r="95" spans="1:8" ht="63">
      <c r="A95" s="286" t="s">
        <v>560</v>
      </c>
      <c r="B95" s="478" t="s">
        <v>577</v>
      </c>
      <c r="C95" s="470" t="s">
        <v>101</v>
      </c>
      <c r="D95" s="470" t="s">
        <v>354</v>
      </c>
      <c r="E95" s="470"/>
      <c r="F95" s="471">
        <f>F96</f>
        <v>126750</v>
      </c>
      <c r="G95" s="471"/>
      <c r="H95" s="471"/>
    </row>
    <row r="96" spans="1:8" ht="31.5">
      <c r="A96" s="191" t="s">
        <v>323</v>
      </c>
      <c r="B96" s="478" t="s">
        <v>577</v>
      </c>
      <c r="C96" s="470" t="s">
        <v>101</v>
      </c>
      <c r="D96" s="470" t="s">
        <v>354</v>
      </c>
      <c r="E96" s="470" t="s">
        <v>312</v>
      </c>
      <c r="F96" s="471">
        <f>F97</f>
        <v>126750</v>
      </c>
      <c r="G96" s="471"/>
      <c r="H96" s="471"/>
    </row>
    <row r="97" spans="1:8" ht="36.75" customHeight="1">
      <c r="A97" s="301" t="s">
        <v>286</v>
      </c>
      <c r="B97" s="478" t="s">
        <v>577</v>
      </c>
      <c r="C97" s="470" t="s">
        <v>101</v>
      </c>
      <c r="D97" s="470" t="s">
        <v>354</v>
      </c>
      <c r="E97" s="470" t="s">
        <v>456</v>
      </c>
      <c r="F97" s="471">
        <v>126750</v>
      </c>
      <c r="G97" s="471"/>
      <c r="H97" s="471"/>
    </row>
    <row r="98" spans="1:8" ht="31.5">
      <c r="A98" s="256" t="s">
        <v>581</v>
      </c>
      <c r="B98" s="478" t="s">
        <v>577</v>
      </c>
      <c r="C98" s="470" t="s">
        <v>101</v>
      </c>
      <c r="D98" s="470" t="s">
        <v>485</v>
      </c>
      <c r="E98" s="470"/>
      <c r="F98" s="471">
        <f>F100</f>
        <v>80000</v>
      </c>
      <c r="G98" s="471">
        <f t="shared" ref="G98:H98" si="37">G100</f>
        <v>0</v>
      </c>
      <c r="H98" s="471">
        <f t="shared" si="37"/>
        <v>0</v>
      </c>
    </row>
    <row r="99" spans="1:8" ht="63">
      <c r="A99" s="286" t="s">
        <v>560</v>
      </c>
      <c r="B99" s="478" t="s">
        <v>577</v>
      </c>
      <c r="C99" s="470" t="s">
        <v>101</v>
      </c>
      <c r="D99" s="470" t="s">
        <v>354</v>
      </c>
      <c r="E99" s="470"/>
      <c r="F99" s="471">
        <f>F100</f>
        <v>80000</v>
      </c>
      <c r="G99" s="471">
        <f t="shared" ref="G99:H100" si="38">G100</f>
        <v>0</v>
      </c>
      <c r="H99" s="471">
        <f t="shared" si="38"/>
        <v>0</v>
      </c>
    </row>
    <row r="100" spans="1:8" ht="31.5">
      <c r="A100" s="191" t="s">
        <v>323</v>
      </c>
      <c r="B100" s="478" t="s">
        <v>577</v>
      </c>
      <c r="C100" s="470" t="s">
        <v>101</v>
      </c>
      <c r="D100" s="470" t="s">
        <v>354</v>
      </c>
      <c r="E100" s="470" t="s">
        <v>312</v>
      </c>
      <c r="F100" s="471">
        <f>F101</f>
        <v>80000</v>
      </c>
      <c r="G100" s="471">
        <f t="shared" si="38"/>
        <v>0</v>
      </c>
      <c r="H100" s="471">
        <f t="shared" si="38"/>
        <v>0</v>
      </c>
    </row>
    <row r="101" spans="1:8">
      <c r="A101" s="301" t="s">
        <v>583</v>
      </c>
      <c r="B101" s="478" t="s">
        <v>577</v>
      </c>
      <c r="C101" s="470" t="s">
        <v>101</v>
      </c>
      <c r="D101" s="470" t="s">
        <v>354</v>
      </c>
      <c r="E101" s="470" t="s">
        <v>582</v>
      </c>
      <c r="F101" s="471">
        <v>80000</v>
      </c>
      <c r="G101" s="471">
        <v>0</v>
      </c>
      <c r="H101" s="471">
        <v>0</v>
      </c>
    </row>
    <row r="102" spans="1:8" ht="31.5" hidden="1" customHeight="1">
      <c r="A102" s="28" t="s">
        <v>352</v>
      </c>
      <c r="B102" s="478" t="s">
        <v>577</v>
      </c>
      <c r="C102" s="473" t="s">
        <v>101</v>
      </c>
      <c r="D102" s="473" t="s">
        <v>353</v>
      </c>
      <c r="E102" s="473"/>
      <c r="F102" s="475">
        <f>F105</f>
        <v>0</v>
      </c>
      <c r="G102" s="475">
        <f t="shared" ref="G102:H102" si="39">G105</f>
        <v>0</v>
      </c>
      <c r="H102" s="475">
        <f t="shared" si="39"/>
        <v>0</v>
      </c>
    </row>
    <row r="103" spans="1:8" ht="47.25" hidden="1">
      <c r="A103" s="386" t="s">
        <v>484</v>
      </c>
      <c r="B103" s="478" t="s">
        <v>577</v>
      </c>
      <c r="C103" s="470" t="s">
        <v>101</v>
      </c>
      <c r="D103" s="470" t="s">
        <v>485</v>
      </c>
      <c r="E103" s="470"/>
      <c r="F103" s="471">
        <f>F105</f>
        <v>0</v>
      </c>
      <c r="G103" s="471">
        <f t="shared" ref="G103:H103" si="40">G105</f>
        <v>0</v>
      </c>
      <c r="H103" s="471">
        <f t="shared" si="40"/>
        <v>0</v>
      </c>
    </row>
    <row r="104" spans="1:8" ht="63" hidden="1">
      <c r="A104" s="286" t="s">
        <v>330</v>
      </c>
      <c r="B104" s="478" t="s">
        <v>577</v>
      </c>
      <c r="C104" s="470" t="s">
        <v>101</v>
      </c>
      <c r="D104" s="470" t="s">
        <v>354</v>
      </c>
      <c r="E104" s="470"/>
      <c r="F104" s="471">
        <f>F105</f>
        <v>0</v>
      </c>
      <c r="G104" s="471">
        <f t="shared" ref="G104:H105" si="41">G105</f>
        <v>0</v>
      </c>
      <c r="H104" s="471">
        <f t="shared" si="41"/>
        <v>0</v>
      </c>
    </row>
    <row r="105" spans="1:8" ht="31.5" hidden="1">
      <c r="A105" s="191" t="s">
        <v>323</v>
      </c>
      <c r="B105" s="478" t="s">
        <v>577</v>
      </c>
      <c r="C105" s="470" t="s">
        <v>101</v>
      </c>
      <c r="D105" s="470" t="s">
        <v>354</v>
      </c>
      <c r="E105" s="470" t="s">
        <v>312</v>
      </c>
      <c r="F105" s="471">
        <f>F106</f>
        <v>0</v>
      </c>
      <c r="G105" s="471">
        <f t="shared" si="41"/>
        <v>0</v>
      </c>
      <c r="H105" s="471">
        <f t="shared" si="41"/>
        <v>0</v>
      </c>
    </row>
    <row r="106" spans="1:8" ht="31.5" hidden="1">
      <c r="A106" s="301" t="s">
        <v>455</v>
      </c>
      <c r="B106" s="478" t="s">
        <v>577</v>
      </c>
      <c r="C106" s="470" t="s">
        <v>101</v>
      </c>
      <c r="D106" s="470" t="s">
        <v>354</v>
      </c>
      <c r="E106" s="470" t="s">
        <v>456</v>
      </c>
      <c r="F106" s="471"/>
      <c r="G106" s="471"/>
      <c r="H106" s="471"/>
    </row>
    <row r="107" spans="1:8" ht="31.5" hidden="1">
      <c r="A107" s="28" t="s">
        <v>486</v>
      </c>
      <c r="B107" s="478" t="s">
        <v>577</v>
      </c>
      <c r="C107" s="473" t="s">
        <v>101</v>
      </c>
      <c r="D107" s="473" t="s">
        <v>356</v>
      </c>
      <c r="E107" s="473"/>
      <c r="F107" s="475">
        <f>F110</f>
        <v>1000</v>
      </c>
      <c r="G107" s="475">
        <f t="shared" ref="G107:H107" si="42">G110</f>
        <v>1000</v>
      </c>
      <c r="H107" s="475">
        <f t="shared" si="42"/>
        <v>1000</v>
      </c>
    </row>
    <row r="108" spans="1:8" ht="31.5" hidden="1">
      <c r="A108" s="22" t="s">
        <v>487</v>
      </c>
      <c r="B108" s="478" t="s">
        <v>577</v>
      </c>
      <c r="C108" s="470" t="s">
        <v>101</v>
      </c>
      <c r="D108" s="470" t="s">
        <v>488</v>
      </c>
      <c r="E108" s="470"/>
      <c r="F108" s="471">
        <f>F110</f>
        <v>1000</v>
      </c>
      <c r="G108" s="471">
        <f t="shared" ref="G108:H108" si="43">G110</f>
        <v>1000</v>
      </c>
      <c r="H108" s="471">
        <f t="shared" si="43"/>
        <v>1000</v>
      </c>
    </row>
    <row r="109" spans="1:8" ht="63" hidden="1">
      <c r="A109" s="286" t="s">
        <v>330</v>
      </c>
      <c r="B109" s="478" t="s">
        <v>577</v>
      </c>
      <c r="C109" s="470" t="s">
        <v>101</v>
      </c>
      <c r="D109" s="470" t="s">
        <v>357</v>
      </c>
      <c r="E109" s="470"/>
      <c r="F109" s="471">
        <f>F110</f>
        <v>1000</v>
      </c>
      <c r="G109" s="471">
        <f t="shared" ref="G109:H116" si="44">G110</f>
        <v>1000</v>
      </c>
      <c r="H109" s="471">
        <f t="shared" si="44"/>
        <v>1000</v>
      </c>
    </row>
    <row r="110" spans="1:8" ht="31.5" hidden="1">
      <c r="A110" s="191" t="s">
        <v>323</v>
      </c>
      <c r="B110" s="478" t="s">
        <v>577</v>
      </c>
      <c r="C110" s="470" t="s">
        <v>101</v>
      </c>
      <c r="D110" s="470" t="s">
        <v>357</v>
      </c>
      <c r="E110" s="470" t="s">
        <v>312</v>
      </c>
      <c r="F110" s="471">
        <f>F116</f>
        <v>1000</v>
      </c>
      <c r="G110" s="471">
        <f>G116</f>
        <v>1000</v>
      </c>
      <c r="H110" s="471">
        <f>H116</f>
        <v>1000</v>
      </c>
    </row>
    <row r="111" spans="1:8" ht="31.5">
      <c r="A111" s="253" t="s">
        <v>417</v>
      </c>
      <c r="B111" s="478" t="s">
        <v>577</v>
      </c>
      <c r="C111" s="473" t="s">
        <v>101</v>
      </c>
      <c r="D111" s="473" t="s">
        <v>415</v>
      </c>
      <c r="E111" s="473"/>
      <c r="F111" s="475">
        <f>F114</f>
        <v>2000</v>
      </c>
      <c r="G111" s="471"/>
      <c r="H111" s="471"/>
    </row>
    <row r="112" spans="1:8" ht="31.5">
      <c r="A112" s="474" t="s">
        <v>774</v>
      </c>
      <c r="B112" s="478" t="s">
        <v>577</v>
      </c>
      <c r="C112" s="473" t="s">
        <v>101</v>
      </c>
      <c r="D112" s="470" t="s">
        <v>522</v>
      </c>
      <c r="E112" s="470"/>
      <c r="F112" s="471">
        <f>F114</f>
        <v>2000</v>
      </c>
      <c r="G112" s="471"/>
      <c r="H112" s="471"/>
    </row>
    <row r="113" spans="1:8" ht="63">
      <c r="A113" s="286" t="s">
        <v>560</v>
      </c>
      <c r="B113" s="478" t="s">
        <v>577</v>
      </c>
      <c r="C113" s="473" t="s">
        <v>101</v>
      </c>
      <c r="D113" s="470" t="s">
        <v>416</v>
      </c>
      <c r="E113" s="470"/>
      <c r="F113" s="471">
        <f>F114</f>
        <v>2000</v>
      </c>
      <c r="G113" s="471"/>
      <c r="H113" s="471"/>
    </row>
    <row r="114" spans="1:8" ht="31.5">
      <c r="A114" s="191" t="s">
        <v>323</v>
      </c>
      <c r="B114" s="478" t="s">
        <v>577</v>
      </c>
      <c r="C114" s="473" t="s">
        <v>101</v>
      </c>
      <c r="D114" s="470" t="s">
        <v>416</v>
      </c>
      <c r="E114" s="470" t="s">
        <v>312</v>
      </c>
      <c r="F114" s="471">
        <f>F115</f>
        <v>2000</v>
      </c>
      <c r="G114" s="471"/>
      <c r="H114" s="471"/>
    </row>
    <row r="115" spans="1:8">
      <c r="A115" s="301" t="s">
        <v>286</v>
      </c>
      <c r="B115" s="478" t="s">
        <v>577</v>
      </c>
      <c r="C115" s="473" t="s">
        <v>101</v>
      </c>
      <c r="D115" s="470" t="s">
        <v>416</v>
      </c>
      <c r="E115" s="470" t="s">
        <v>456</v>
      </c>
      <c r="F115" s="471">
        <v>2000</v>
      </c>
      <c r="G115" s="471"/>
      <c r="H115" s="471"/>
    </row>
    <row r="116" spans="1:8" ht="38.25" customHeight="1">
      <c r="A116" s="476" t="s">
        <v>524</v>
      </c>
      <c r="B116" s="478" t="s">
        <v>577</v>
      </c>
      <c r="C116" s="473" t="s">
        <v>298</v>
      </c>
      <c r="D116" s="470"/>
      <c r="E116" s="470"/>
      <c r="F116" s="475">
        <f>F117</f>
        <v>1000</v>
      </c>
      <c r="G116" s="475">
        <f t="shared" si="44"/>
        <v>1000</v>
      </c>
      <c r="H116" s="475">
        <f t="shared" si="44"/>
        <v>1000</v>
      </c>
    </row>
    <row r="117" spans="1:8" ht="31.5">
      <c r="A117" s="28" t="s">
        <v>489</v>
      </c>
      <c r="B117" s="478" t="s">
        <v>577</v>
      </c>
      <c r="C117" s="473" t="s">
        <v>298</v>
      </c>
      <c r="D117" s="473" t="s">
        <v>359</v>
      </c>
      <c r="E117" s="473" t="s">
        <v>394</v>
      </c>
      <c r="F117" s="475">
        <f>F120</f>
        <v>1000</v>
      </c>
      <c r="G117" s="475">
        <f t="shared" ref="G117:H117" si="45">G120</f>
        <v>1000</v>
      </c>
      <c r="H117" s="475">
        <f t="shared" si="45"/>
        <v>1000</v>
      </c>
    </row>
    <row r="118" spans="1:8" ht="47.25">
      <c r="A118" s="489" t="s">
        <v>775</v>
      </c>
      <c r="B118" s="478" t="s">
        <v>577</v>
      </c>
      <c r="C118" s="470" t="s">
        <v>298</v>
      </c>
      <c r="D118" s="470" t="s">
        <v>556</v>
      </c>
      <c r="E118" s="470"/>
      <c r="F118" s="471">
        <f>F119</f>
        <v>1000</v>
      </c>
      <c r="G118" s="471">
        <f t="shared" ref="G118:H120" si="46">G119</f>
        <v>1000</v>
      </c>
      <c r="H118" s="471">
        <f t="shared" si="46"/>
        <v>1000</v>
      </c>
    </row>
    <row r="119" spans="1:8" ht="63">
      <c r="A119" s="286" t="s">
        <v>560</v>
      </c>
      <c r="B119" s="478" t="s">
        <v>577</v>
      </c>
      <c r="C119" s="470" t="s">
        <v>298</v>
      </c>
      <c r="D119" s="470" t="s">
        <v>555</v>
      </c>
      <c r="E119" s="470"/>
      <c r="F119" s="471">
        <f>F120</f>
        <v>1000</v>
      </c>
      <c r="G119" s="471">
        <f t="shared" si="46"/>
        <v>1000</v>
      </c>
      <c r="H119" s="471">
        <f t="shared" si="46"/>
        <v>1000</v>
      </c>
    </row>
    <row r="120" spans="1:8" ht="31.5">
      <c r="A120" s="191" t="s">
        <v>323</v>
      </c>
      <c r="B120" s="478" t="s">
        <v>577</v>
      </c>
      <c r="C120" s="470" t="s">
        <v>298</v>
      </c>
      <c r="D120" s="470" t="s">
        <v>555</v>
      </c>
      <c r="E120" s="470" t="s">
        <v>312</v>
      </c>
      <c r="F120" s="471">
        <f>F121</f>
        <v>1000</v>
      </c>
      <c r="G120" s="471">
        <f t="shared" si="46"/>
        <v>1000</v>
      </c>
      <c r="H120" s="471">
        <f t="shared" si="46"/>
        <v>1000</v>
      </c>
    </row>
    <row r="121" spans="1:8" s="108" customFormat="1">
      <c r="A121" s="301" t="s">
        <v>519</v>
      </c>
      <c r="B121" s="478" t="s">
        <v>577</v>
      </c>
      <c r="C121" s="470" t="s">
        <v>298</v>
      </c>
      <c r="D121" s="470" t="s">
        <v>555</v>
      </c>
      <c r="E121" s="470" t="s">
        <v>456</v>
      </c>
      <c r="F121" s="471">
        <v>1000</v>
      </c>
      <c r="G121" s="471">
        <v>1000</v>
      </c>
      <c r="H121" s="471">
        <v>1000</v>
      </c>
    </row>
    <row r="122" spans="1:8" s="108" customFormat="1" ht="35.25" customHeight="1">
      <c r="A122" s="253" t="s">
        <v>102</v>
      </c>
      <c r="B122" s="478" t="s">
        <v>577</v>
      </c>
      <c r="C122" s="473" t="s">
        <v>103</v>
      </c>
      <c r="D122" s="470"/>
      <c r="E122" s="470"/>
      <c r="F122" s="475">
        <f>F123</f>
        <v>345740.52</v>
      </c>
      <c r="G122" s="475" t="e">
        <f t="shared" ref="G122:H123" si="47">G123</f>
        <v>#REF!</v>
      </c>
      <c r="H122" s="475" t="e">
        <f t="shared" si="47"/>
        <v>#REF!</v>
      </c>
    </row>
    <row r="123" spans="1:8" s="108" customFormat="1" ht="25.5" customHeight="1">
      <c r="A123" s="253" t="s">
        <v>111</v>
      </c>
      <c r="B123" s="478" t="s">
        <v>577</v>
      </c>
      <c r="C123" s="473" t="s">
        <v>112</v>
      </c>
      <c r="D123" s="470"/>
      <c r="E123" s="470"/>
      <c r="F123" s="475">
        <f>F124+F158</f>
        <v>345740.52</v>
      </c>
      <c r="G123" s="475" t="e">
        <f t="shared" si="47"/>
        <v>#REF!</v>
      </c>
      <c r="H123" s="475" t="e">
        <f t="shared" si="47"/>
        <v>#REF!</v>
      </c>
    </row>
    <row r="124" spans="1:8" s="98" customFormat="1" ht="34.5" customHeight="1">
      <c r="A124" s="510" t="s">
        <v>584</v>
      </c>
      <c r="B124" s="478" t="s">
        <v>577</v>
      </c>
      <c r="C124" s="473" t="s">
        <v>112</v>
      </c>
      <c r="D124" s="473" t="s">
        <v>362</v>
      </c>
      <c r="E124" s="473" t="s">
        <v>394</v>
      </c>
      <c r="F124" s="475">
        <f>F134+F152+F155</f>
        <v>42709.520000000004</v>
      </c>
      <c r="G124" s="475" t="e">
        <f>G134+G153</f>
        <v>#REF!</v>
      </c>
      <c r="H124" s="475" t="e">
        <f>H134+H153</f>
        <v>#REF!</v>
      </c>
    </row>
    <row r="125" spans="1:8" s="98" customFormat="1" ht="31.5" hidden="1">
      <c r="A125" s="443" t="s">
        <v>363</v>
      </c>
      <c r="B125" s="478" t="s">
        <v>577</v>
      </c>
      <c r="C125" s="473" t="s">
        <v>367</v>
      </c>
      <c r="D125" s="473" t="s">
        <v>364</v>
      </c>
      <c r="E125" s="473"/>
      <c r="F125" s="475">
        <f>F128</f>
        <v>0</v>
      </c>
      <c r="G125" s="475">
        <f t="shared" ref="G125:H125" si="48">G128</f>
        <v>0</v>
      </c>
      <c r="H125" s="475">
        <f t="shared" si="48"/>
        <v>0</v>
      </c>
    </row>
    <row r="126" spans="1:8" ht="94.5" hidden="1">
      <c r="A126" s="386" t="s">
        <v>491</v>
      </c>
      <c r="B126" s="478" t="s">
        <v>577</v>
      </c>
      <c r="C126" s="470" t="s">
        <v>367</v>
      </c>
      <c r="D126" s="470" t="s">
        <v>492</v>
      </c>
      <c r="E126" s="470"/>
      <c r="F126" s="471">
        <f>F127</f>
        <v>0</v>
      </c>
      <c r="G126" s="471">
        <f t="shared" ref="G126:H128" si="49">G127</f>
        <v>0</v>
      </c>
      <c r="H126" s="471">
        <f t="shared" si="49"/>
        <v>0</v>
      </c>
    </row>
    <row r="127" spans="1:8" ht="63" hidden="1">
      <c r="A127" s="286" t="s">
        <v>330</v>
      </c>
      <c r="B127" s="478" t="s">
        <v>577</v>
      </c>
      <c r="C127" s="470" t="s">
        <v>367</v>
      </c>
      <c r="D127" s="470" t="s">
        <v>365</v>
      </c>
      <c r="E127" s="470"/>
      <c r="F127" s="471">
        <f>F128</f>
        <v>0</v>
      </c>
      <c r="G127" s="471">
        <f t="shared" si="49"/>
        <v>0</v>
      </c>
      <c r="H127" s="471">
        <f t="shared" si="49"/>
        <v>0</v>
      </c>
    </row>
    <row r="128" spans="1:8" ht="31.5" hidden="1">
      <c r="A128" s="191" t="s">
        <v>323</v>
      </c>
      <c r="B128" s="478" t="s">
        <v>577</v>
      </c>
      <c r="C128" s="470" t="s">
        <v>367</v>
      </c>
      <c r="D128" s="470" t="s">
        <v>365</v>
      </c>
      <c r="E128" s="470" t="s">
        <v>312</v>
      </c>
      <c r="F128" s="471">
        <f>F129</f>
        <v>0</v>
      </c>
      <c r="G128" s="471">
        <f t="shared" si="49"/>
        <v>0</v>
      </c>
      <c r="H128" s="471">
        <f t="shared" si="49"/>
        <v>0</v>
      </c>
    </row>
    <row r="129" spans="1:8" ht="47.25" hidden="1">
      <c r="A129" s="301" t="s">
        <v>493</v>
      </c>
      <c r="B129" s="478" t="s">
        <v>577</v>
      </c>
      <c r="C129" s="470" t="s">
        <v>367</v>
      </c>
      <c r="D129" s="470" t="s">
        <v>365</v>
      </c>
      <c r="E129" s="470" t="s">
        <v>494</v>
      </c>
      <c r="F129" s="471"/>
      <c r="G129" s="471"/>
      <c r="H129" s="471"/>
    </row>
    <row r="130" spans="1:8" ht="31.5" hidden="1">
      <c r="A130" s="443" t="s">
        <v>495</v>
      </c>
      <c r="B130" s="478" t="s">
        <v>577</v>
      </c>
      <c r="C130" s="473" t="s">
        <v>112</v>
      </c>
      <c r="D130" s="473" t="s">
        <v>496</v>
      </c>
      <c r="E130" s="473"/>
      <c r="F130" s="475" t="e">
        <f>F133</f>
        <v>#REF!</v>
      </c>
      <c r="G130" s="475" t="e">
        <f t="shared" ref="G130:H130" si="50">G133</f>
        <v>#REF!</v>
      </c>
      <c r="H130" s="475" t="e">
        <f t="shared" si="50"/>
        <v>#REF!</v>
      </c>
    </row>
    <row r="131" spans="1:8" ht="31.5" hidden="1">
      <c r="A131" s="386" t="s">
        <v>497</v>
      </c>
      <c r="B131" s="478" t="s">
        <v>577</v>
      </c>
      <c r="C131" s="470" t="s">
        <v>112</v>
      </c>
      <c r="D131" s="470" t="s">
        <v>498</v>
      </c>
      <c r="E131" s="470"/>
      <c r="F131" s="471" t="e">
        <f>F132</f>
        <v>#REF!</v>
      </c>
      <c r="G131" s="471" t="e">
        <f t="shared" ref="G131:H132" si="51">G132</f>
        <v>#REF!</v>
      </c>
      <c r="H131" s="471" t="e">
        <f t="shared" si="51"/>
        <v>#REF!</v>
      </c>
    </row>
    <row r="132" spans="1:8" ht="63" hidden="1">
      <c r="A132" s="286" t="s">
        <v>330</v>
      </c>
      <c r="B132" s="478" t="s">
        <v>577</v>
      </c>
      <c r="C132" s="470" t="s">
        <v>112</v>
      </c>
      <c r="D132" s="470" t="s">
        <v>499</v>
      </c>
      <c r="E132" s="470"/>
      <c r="F132" s="471" t="e">
        <f>F133</f>
        <v>#REF!</v>
      </c>
      <c r="G132" s="471" t="e">
        <f t="shared" si="51"/>
        <v>#REF!</v>
      </c>
      <c r="H132" s="471" t="e">
        <f t="shared" si="51"/>
        <v>#REF!</v>
      </c>
    </row>
    <row r="133" spans="1:8" ht="31.5" hidden="1">
      <c r="A133" s="191" t="s">
        <v>323</v>
      </c>
      <c r="B133" s="478" t="s">
        <v>577</v>
      </c>
      <c r="C133" s="470" t="s">
        <v>112</v>
      </c>
      <c r="D133" s="470" t="s">
        <v>499</v>
      </c>
      <c r="E133" s="470" t="s">
        <v>312</v>
      </c>
      <c r="F133" s="471" t="e">
        <f>#REF!</f>
        <v>#REF!</v>
      </c>
      <c r="G133" s="471" t="e">
        <f>#REF!</f>
        <v>#REF!</v>
      </c>
      <c r="H133" s="471" t="e">
        <f>#REF!</f>
        <v>#REF!</v>
      </c>
    </row>
    <row r="134" spans="1:8" ht="31.5">
      <c r="A134" s="510" t="s">
        <v>585</v>
      </c>
      <c r="B134" s="478" t="s">
        <v>577</v>
      </c>
      <c r="C134" s="473" t="s">
        <v>112</v>
      </c>
      <c r="D134" s="473" t="s">
        <v>590</v>
      </c>
      <c r="E134" s="473"/>
      <c r="F134" s="475">
        <f>F145</f>
        <v>33000</v>
      </c>
      <c r="G134" s="475" t="e">
        <f>#REF!+G148+#REF!+#REF!</f>
        <v>#REF!</v>
      </c>
      <c r="H134" s="475" t="e">
        <f>#REF!+H148+#REF!+#REF!</f>
        <v>#REF!</v>
      </c>
    </row>
    <row r="135" spans="1:8" ht="31.5" hidden="1">
      <c r="A135" s="191" t="s">
        <v>500</v>
      </c>
      <c r="B135" s="478" t="s">
        <v>577</v>
      </c>
      <c r="C135" s="470" t="s">
        <v>112</v>
      </c>
      <c r="D135" s="470" t="s">
        <v>501</v>
      </c>
      <c r="E135" s="470"/>
      <c r="F135" s="471">
        <f>F136+F139+F141</f>
        <v>0</v>
      </c>
      <c r="G135" s="471">
        <f t="shared" ref="G135:H135" si="52">G136+G139+G141</f>
        <v>0</v>
      </c>
      <c r="H135" s="471">
        <f t="shared" si="52"/>
        <v>0</v>
      </c>
    </row>
    <row r="136" spans="1:8" ht="31.5" hidden="1">
      <c r="A136" s="191" t="s">
        <v>467</v>
      </c>
      <c r="B136" s="478" t="s">
        <v>577</v>
      </c>
      <c r="C136" s="470" t="s">
        <v>112</v>
      </c>
      <c r="D136" s="470" t="s">
        <v>502</v>
      </c>
      <c r="E136" s="470" t="s">
        <v>311</v>
      </c>
      <c r="F136" s="471">
        <f>F137+F138</f>
        <v>0</v>
      </c>
      <c r="G136" s="471">
        <f t="shared" ref="G136:H136" si="53">G137+G138</f>
        <v>0</v>
      </c>
      <c r="H136" s="471">
        <f t="shared" si="53"/>
        <v>0</v>
      </c>
    </row>
    <row r="137" spans="1:8" hidden="1">
      <c r="A137" s="301" t="s">
        <v>469</v>
      </c>
      <c r="B137" s="478" t="s">
        <v>577</v>
      </c>
      <c r="C137" s="470" t="s">
        <v>112</v>
      </c>
      <c r="D137" s="470" t="s">
        <v>503</v>
      </c>
      <c r="E137" s="470" t="s">
        <v>470</v>
      </c>
      <c r="F137" s="471"/>
      <c r="G137" s="471"/>
      <c r="H137" s="471"/>
    </row>
    <row r="138" spans="1:8" ht="63" hidden="1">
      <c r="A138" s="301" t="s">
        <v>471</v>
      </c>
      <c r="B138" s="478" t="s">
        <v>577</v>
      </c>
      <c r="C138" s="470" t="s">
        <v>112</v>
      </c>
      <c r="D138" s="470" t="s">
        <v>503</v>
      </c>
      <c r="E138" s="470" t="s">
        <v>472</v>
      </c>
      <c r="F138" s="471"/>
      <c r="G138" s="471"/>
      <c r="H138" s="471"/>
    </row>
    <row r="139" spans="1:8" ht="31.5" hidden="1">
      <c r="A139" s="191" t="s">
        <v>323</v>
      </c>
      <c r="B139" s="478" t="s">
        <v>577</v>
      </c>
      <c r="C139" s="470" t="s">
        <v>112</v>
      </c>
      <c r="D139" s="470" t="s">
        <v>504</v>
      </c>
      <c r="E139" s="470" t="s">
        <v>312</v>
      </c>
      <c r="F139" s="471">
        <f>F140</f>
        <v>0</v>
      </c>
      <c r="G139" s="471">
        <f t="shared" ref="G139:H139" si="54">G140</f>
        <v>0</v>
      </c>
      <c r="H139" s="471">
        <f t="shared" si="54"/>
        <v>0</v>
      </c>
    </row>
    <row r="140" spans="1:8" ht="31.5" hidden="1">
      <c r="A140" s="301" t="s">
        <v>455</v>
      </c>
      <c r="B140" s="478" t="s">
        <v>577</v>
      </c>
      <c r="C140" s="470" t="s">
        <v>112</v>
      </c>
      <c r="D140" s="470" t="s">
        <v>504</v>
      </c>
      <c r="E140" s="470" t="s">
        <v>456</v>
      </c>
      <c r="F140" s="471"/>
      <c r="G140" s="471"/>
      <c r="H140" s="471"/>
    </row>
    <row r="141" spans="1:8" hidden="1">
      <c r="A141" s="191" t="s">
        <v>324</v>
      </c>
      <c r="B141" s="478" t="s">
        <v>577</v>
      </c>
      <c r="C141" s="470" t="s">
        <v>112</v>
      </c>
      <c r="D141" s="470" t="s">
        <v>504</v>
      </c>
      <c r="E141" s="470" t="s">
        <v>457</v>
      </c>
      <c r="F141" s="471">
        <f>F142+F143</f>
        <v>0</v>
      </c>
      <c r="G141" s="471">
        <f t="shared" ref="G141:H141" si="55">G142+G143</f>
        <v>0</v>
      </c>
      <c r="H141" s="471">
        <f t="shared" si="55"/>
        <v>0</v>
      </c>
    </row>
    <row r="142" spans="1:8" ht="31.5" hidden="1">
      <c r="A142" s="301" t="s">
        <v>458</v>
      </c>
      <c r="B142" s="478" t="s">
        <v>577</v>
      </c>
      <c r="C142" s="470" t="s">
        <v>112</v>
      </c>
      <c r="D142" s="470" t="s">
        <v>504</v>
      </c>
      <c r="E142" s="470" t="s">
        <v>459</v>
      </c>
      <c r="F142" s="488"/>
      <c r="G142" s="488"/>
      <c r="H142" s="488"/>
    </row>
    <row r="143" spans="1:8" hidden="1">
      <c r="A143" s="301" t="s">
        <v>238</v>
      </c>
      <c r="B143" s="478" t="s">
        <v>577</v>
      </c>
      <c r="C143" s="470" t="s">
        <v>112</v>
      </c>
      <c r="D143" s="470" t="s">
        <v>504</v>
      </c>
      <c r="E143" s="470" t="s">
        <v>460</v>
      </c>
      <c r="F143" s="488"/>
      <c r="G143" s="488"/>
      <c r="H143" s="488"/>
    </row>
    <row r="144" spans="1:8" ht="47.25">
      <c r="A144" s="514" t="s">
        <v>586</v>
      </c>
      <c r="B144" s="478" t="s">
        <v>577</v>
      </c>
      <c r="C144" s="470" t="s">
        <v>112</v>
      </c>
      <c r="D144" s="470" t="s">
        <v>609</v>
      </c>
      <c r="E144" s="470"/>
      <c r="F144" s="488"/>
      <c r="G144" s="488"/>
      <c r="H144" s="488"/>
    </row>
    <row r="145" spans="1:8" ht="63">
      <c r="A145" s="286" t="s">
        <v>560</v>
      </c>
      <c r="B145" s="478" t="s">
        <v>577</v>
      </c>
      <c r="C145" s="473" t="s">
        <v>112</v>
      </c>
      <c r="D145" s="470" t="s">
        <v>591</v>
      </c>
      <c r="E145" s="470"/>
      <c r="F145" s="471">
        <f>F146</f>
        <v>33000</v>
      </c>
      <c r="G145" s="471">
        <f t="shared" ref="G145:H146" si="56">G146</f>
        <v>55000</v>
      </c>
      <c r="H145" s="471">
        <f t="shared" si="56"/>
        <v>55000</v>
      </c>
    </row>
    <row r="146" spans="1:8" ht="31.5">
      <c r="A146" s="191" t="s">
        <v>323</v>
      </c>
      <c r="B146" s="478" t="s">
        <v>577</v>
      </c>
      <c r="C146" s="473" t="s">
        <v>112</v>
      </c>
      <c r="D146" s="470" t="s">
        <v>591</v>
      </c>
      <c r="E146" s="470" t="s">
        <v>312</v>
      </c>
      <c r="F146" s="471">
        <f>F147</f>
        <v>33000</v>
      </c>
      <c r="G146" s="471">
        <f t="shared" si="56"/>
        <v>55000</v>
      </c>
      <c r="H146" s="471">
        <f t="shared" si="56"/>
        <v>55000</v>
      </c>
    </row>
    <row r="147" spans="1:8" s="108" customFormat="1">
      <c r="A147" s="301" t="s">
        <v>811</v>
      </c>
      <c r="B147" s="478" t="s">
        <v>577</v>
      </c>
      <c r="C147" s="473" t="s">
        <v>112</v>
      </c>
      <c r="D147" s="470" t="s">
        <v>591</v>
      </c>
      <c r="E147" s="470" t="s">
        <v>582</v>
      </c>
      <c r="F147" s="471">
        <v>33000</v>
      </c>
      <c r="G147" s="471">
        <v>55000</v>
      </c>
      <c r="H147" s="471">
        <v>55000</v>
      </c>
    </row>
    <row r="148" spans="1:8">
      <c r="A148" s="430" t="s">
        <v>592</v>
      </c>
      <c r="B148" s="478" t="s">
        <v>577</v>
      </c>
      <c r="C148" s="473" t="s">
        <v>112</v>
      </c>
      <c r="D148" s="470" t="s">
        <v>423</v>
      </c>
      <c r="E148" s="470"/>
      <c r="F148" s="471">
        <f>F149</f>
        <v>9709.52</v>
      </c>
      <c r="G148" s="471">
        <f t="shared" ref="G148:H151" si="57">G149</f>
        <v>9000</v>
      </c>
      <c r="H148" s="471">
        <f t="shared" si="57"/>
        <v>9000</v>
      </c>
    </row>
    <row r="149" spans="1:8" ht="31.5">
      <c r="A149" s="286" t="s">
        <v>593</v>
      </c>
      <c r="B149" s="478" t="s">
        <v>577</v>
      </c>
      <c r="C149" s="473" t="s">
        <v>112</v>
      </c>
      <c r="D149" s="470" t="s">
        <v>423</v>
      </c>
      <c r="E149" s="470"/>
      <c r="F149" s="471">
        <f>F151</f>
        <v>9709.52</v>
      </c>
      <c r="G149" s="471">
        <f>G151</f>
        <v>9000</v>
      </c>
      <c r="H149" s="471">
        <f>H151</f>
        <v>9000</v>
      </c>
    </row>
    <row r="150" spans="1:8" ht="63">
      <c r="A150" s="286" t="s">
        <v>560</v>
      </c>
      <c r="B150" s="478" t="s">
        <v>577</v>
      </c>
      <c r="C150" s="473" t="s">
        <v>112</v>
      </c>
      <c r="D150" s="470" t="s">
        <v>423</v>
      </c>
      <c r="E150" s="470"/>
      <c r="F150" s="471">
        <f>F152</f>
        <v>9709.52</v>
      </c>
      <c r="G150" s="471"/>
      <c r="H150" s="471"/>
    </row>
    <row r="151" spans="1:8" ht="31.5">
      <c r="A151" s="191" t="s">
        <v>323</v>
      </c>
      <c r="B151" s="478" t="s">
        <v>577</v>
      </c>
      <c r="C151" s="473" t="s">
        <v>112</v>
      </c>
      <c r="D151" s="470" t="s">
        <v>423</v>
      </c>
      <c r="E151" s="470" t="s">
        <v>312</v>
      </c>
      <c r="F151" s="471">
        <f>F152</f>
        <v>9709.52</v>
      </c>
      <c r="G151" s="471">
        <f t="shared" si="57"/>
        <v>9000</v>
      </c>
      <c r="H151" s="471">
        <f t="shared" si="57"/>
        <v>9000</v>
      </c>
    </row>
    <row r="152" spans="1:8" s="108" customFormat="1">
      <c r="A152" s="301" t="s">
        <v>286</v>
      </c>
      <c r="B152" s="478" t="s">
        <v>577</v>
      </c>
      <c r="C152" s="473" t="s">
        <v>112</v>
      </c>
      <c r="D152" s="470" t="s">
        <v>423</v>
      </c>
      <c r="E152" s="470" t="s">
        <v>456</v>
      </c>
      <c r="F152" s="471">
        <v>9709.52</v>
      </c>
      <c r="G152" s="471">
        <v>9000</v>
      </c>
      <c r="H152" s="471">
        <v>9000</v>
      </c>
    </row>
    <row r="153" spans="1:8" ht="47.25">
      <c r="A153" s="253" t="s">
        <v>527</v>
      </c>
      <c r="B153" s="478" t="s">
        <v>577</v>
      </c>
      <c r="C153" s="473" t="s">
        <v>112</v>
      </c>
      <c r="D153" s="473" t="s">
        <v>373</v>
      </c>
      <c r="E153" s="473"/>
      <c r="F153" s="475">
        <f>F157</f>
        <v>0</v>
      </c>
      <c r="G153" s="475" t="e">
        <f>G154+#REF!</f>
        <v>#REF!</v>
      </c>
      <c r="H153" s="475" t="e">
        <f>H154+#REF!</f>
        <v>#REF!</v>
      </c>
    </row>
    <row r="154" spans="1:8" ht="31.5">
      <c r="A154" s="254" t="s">
        <v>594</v>
      </c>
      <c r="B154" s="478" t="s">
        <v>577</v>
      </c>
      <c r="C154" s="470" t="s">
        <v>112</v>
      </c>
      <c r="D154" s="470" t="s">
        <v>505</v>
      </c>
      <c r="E154" s="470"/>
      <c r="F154" s="471">
        <f>F155</f>
        <v>0</v>
      </c>
      <c r="G154" s="471">
        <f t="shared" ref="G154:H156" si="58">G155</f>
        <v>7198</v>
      </c>
      <c r="H154" s="471">
        <f t="shared" si="58"/>
        <v>7198</v>
      </c>
    </row>
    <row r="155" spans="1:8" ht="63">
      <c r="A155" s="286" t="s">
        <v>560</v>
      </c>
      <c r="B155" s="478" t="s">
        <v>577</v>
      </c>
      <c r="C155" s="470" t="s">
        <v>112</v>
      </c>
      <c r="D155" s="470" t="s">
        <v>374</v>
      </c>
      <c r="E155" s="470"/>
      <c r="F155" s="471">
        <f>F156</f>
        <v>0</v>
      </c>
      <c r="G155" s="471">
        <f t="shared" si="58"/>
        <v>7198</v>
      </c>
      <c r="H155" s="471">
        <f t="shared" si="58"/>
        <v>7198</v>
      </c>
    </row>
    <row r="156" spans="1:8" ht="31.5">
      <c r="A156" s="191" t="s">
        <v>323</v>
      </c>
      <c r="B156" s="478" t="s">
        <v>577</v>
      </c>
      <c r="C156" s="470" t="s">
        <v>112</v>
      </c>
      <c r="D156" s="470" t="s">
        <v>374</v>
      </c>
      <c r="E156" s="470" t="s">
        <v>312</v>
      </c>
      <c r="F156" s="471">
        <f>F157</f>
        <v>0</v>
      </c>
      <c r="G156" s="471">
        <f t="shared" si="58"/>
        <v>7198</v>
      </c>
      <c r="H156" s="471">
        <f t="shared" si="58"/>
        <v>7198</v>
      </c>
    </row>
    <row r="157" spans="1:8">
      <c r="A157" s="301" t="s">
        <v>286</v>
      </c>
      <c r="B157" s="478" t="s">
        <v>577</v>
      </c>
      <c r="C157" s="470" t="s">
        <v>112</v>
      </c>
      <c r="D157" s="470" t="s">
        <v>374</v>
      </c>
      <c r="E157" s="470" t="s">
        <v>456</v>
      </c>
      <c r="F157" s="471">
        <v>0</v>
      </c>
      <c r="G157" s="471">
        <v>7198</v>
      </c>
      <c r="H157" s="471">
        <v>7198</v>
      </c>
    </row>
    <row r="158" spans="1:8" ht="47.25">
      <c r="A158" s="493" t="s">
        <v>304</v>
      </c>
      <c r="B158" s="478" t="s">
        <v>577</v>
      </c>
      <c r="C158" s="494" t="s">
        <v>112</v>
      </c>
      <c r="D158" s="494" t="s">
        <v>554</v>
      </c>
      <c r="E158" s="470"/>
      <c r="F158" s="495">
        <f>F159</f>
        <v>303031</v>
      </c>
      <c r="G158" s="471"/>
      <c r="H158" s="471"/>
    </row>
    <row r="159" spans="1:8" ht="47.25" customHeight="1">
      <c r="A159" s="493" t="s">
        <v>306</v>
      </c>
      <c r="B159" s="478" t="s">
        <v>577</v>
      </c>
      <c r="C159" s="494" t="s">
        <v>112</v>
      </c>
      <c r="D159" s="494" t="s">
        <v>553</v>
      </c>
      <c r="E159" s="470"/>
      <c r="F159" s="495">
        <f>F160</f>
        <v>303031</v>
      </c>
      <c r="G159" s="471"/>
      <c r="H159" s="471"/>
    </row>
    <row r="160" spans="1:8" ht="39.75" customHeight="1">
      <c r="A160" s="301" t="s">
        <v>506</v>
      </c>
      <c r="B160" s="478" t="s">
        <v>577</v>
      </c>
      <c r="C160" s="470" t="s">
        <v>112</v>
      </c>
      <c r="D160" s="470" t="s">
        <v>308</v>
      </c>
      <c r="E160" s="470"/>
      <c r="F160" s="471">
        <f>F161</f>
        <v>303031</v>
      </c>
      <c r="G160" s="475" t="e">
        <f t="shared" ref="G160:H160" si="59">G161</f>
        <v>#REF!</v>
      </c>
      <c r="H160" s="475" t="e">
        <f t="shared" si="59"/>
        <v>#REF!</v>
      </c>
    </row>
    <row r="161" spans="1:8" ht="30.75" customHeight="1">
      <c r="A161" s="301" t="s">
        <v>309</v>
      </c>
      <c r="B161" s="478" t="s">
        <v>577</v>
      </c>
      <c r="C161" s="470" t="s">
        <v>112</v>
      </c>
      <c r="D161" s="470" t="s">
        <v>308</v>
      </c>
      <c r="E161" s="470" t="s">
        <v>312</v>
      </c>
      <c r="F161" s="471">
        <f>F162</f>
        <v>303031</v>
      </c>
      <c r="G161" s="475" t="e">
        <f>G163</f>
        <v>#REF!</v>
      </c>
      <c r="H161" s="475" t="e">
        <f>H163</f>
        <v>#REF!</v>
      </c>
    </row>
    <row r="162" spans="1:8" ht="24" customHeight="1">
      <c r="A162" s="301" t="s">
        <v>286</v>
      </c>
      <c r="B162" s="478" t="s">
        <v>577</v>
      </c>
      <c r="C162" s="470" t="s">
        <v>112</v>
      </c>
      <c r="D162" s="470" t="s">
        <v>308</v>
      </c>
      <c r="E162" s="470" t="s">
        <v>456</v>
      </c>
      <c r="F162" s="471">
        <v>303031</v>
      </c>
      <c r="G162" s="471">
        <v>2316</v>
      </c>
      <c r="H162" s="471">
        <v>2316</v>
      </c>
    </row>
    <row r="163" spans="1:8" ht="19.5" customHeight="1">
      <c r="A163" s="256" t="s">
        <v>300</v>
      </c>
      <c r="B163" s="478" t="s">
        <v>577</v>
      </c>
      <c r="C163" s="473" t="s">
        <v>266</v>
      </c>
      <c r="D163" s="470"/>
      <c r="E163" s="470"/>
      <c r="F163" s="475">
        <f>F165+F171+F180</f>
        <v>7500</v>
      </c>
      <c r="G163" s="475" t="e">
        <f>G164+G171</f>
        <v>#REF!</v>
      </c>
      <c r="H163" s="475" t="e">
        <f>H164+H171</f>
        <v>#REF!</v>
      </c>
    </row>
    <row r="164" spans="1:8" ht="38.25" customHeight="1">
      <c r="A164" s="256" t="s">
        <v>302</v>
      </c>
      <c r="B164" s="478" t="s">
        <v>577</v>
      </c>
      <c r="C164" s="473" t="s">
        <v>301</v>
      </c>
      <c r="D164" s="470"/>
      <c r="E164" s="470"/>
      <c r="F164" s="475">
        <f>F165</f>
        <v>4500</v>
      </c>
      <c r="G164" s="475" t="e">
        <f>G165+#REF!</f>
        <v>#REF!</v>
      </c>
      <c r="H164" s="475" t="e">
        <f>H165+#REF!</f>
        <v>#REF!</v>
      </c>
    </row>
    <row r="165" spans="1:8" ht="38.25" customHeight="1">
      <c r="A165" s="256" t="s">
        <v>528</v>
      </c>
      <c r="B165" s="478" t="s">
        <v>577</v>
      </c>
      <c r="C165" s="473" t="s">
        <v>301</v>
      </c>
      <c r="D165" s="473" t="s">
        <v>316</v>
      </c>
      <c r="E165" s="470"/>
      <c r="F165" s="475">
        <f t="shared" ref="F165:F169" si="60">F166</f>
        <v>4500</v>
      </c>
      <c r="G165" s="475">
        <f t="shared" ref="G165:H169" si="61">G166</f>
        <v>13000</v>
      </c>
      <c r="H165" s="475">
        <f t="shared" si="61"/>
        <v>13000</v>
      </c>
    </row>
    <row r="166" spans="1:8" ht="38.25" customHeight="1">
      <c r="A166" s="256" t="s">
        <v>776</v>
      </c>
      <c r="B166" s="478" t="s">
        <v>577</v>
      </c>
      <c r="C166" s="473" t="s">
        <v>301</v>
      </c>
      <c r="D166" s="473" t="s">
        <v>434</v>
      </c>
      <c r="E166" s="470"/>
      <c r="F166" s="475">
        <f t="shared" si="60"/>
        <v>4500</v>
      </c>
      <c r="G166" s="475">
        <f t="shared" si="61"/>
        <v>13000</v>
      </c>
      <c r="H166" s="475">
        <f t="shared" si="61"/>
        <v>13000</v>
      </c>
    </row>
    <row r="167" spans="1:8" ht="47.25">
      <c r="A167" s="430" t="s">
        <v>530</v>
      </c>
      <c r="B167" s="478" t="s">
        <v>577</v>
      </c>
      <c r="C167" s="470" t="s">
        <v>301</v>
      </c>
      <c r="D167" s="470" t="s">
        <v>529</v>
      </c>
      <c r="E167" s="470"/>
      <c r="F167" s="471">
        <f t="shared" si="60"/>
        <v>4500</v>
      </c>
      <c r="G167" s="471">
        <f t="shared" si="61"/>
        <v>13000</v>
      </c>
      <c r="H167" s="471">
        <f t="shared" si="61"/>
        <v>13000</v>
      </c>
    </row>
    <row r="168" spans="1:8" ht="63">
      <c r="A168" s="286" t="s">
        <v>560</v>
      </c>
      <c r="B168" s="478" t="s">
        <v>577</v>
      </c>
      <c r="C168" s="470" t="s">
        <v>301</v>
      </c>
      <c r="D168" s="470" t="s">
        <v>435</v>
      </c>
      <c r="E168" s="470"/>
      <c r="F168" s="471">
        <f t="shared" si="60"/>
        <v>4500</v>
      </c>
      <c r="G168" s="471">
        <f t="shared" si="61"/>
        <v>13000</v>
      </c>
      <c r="H168" s="471">
        <f t="shared" si="61"/>
        <v>13000</v>
      </c>
    </row>
    <row r="169" spans="1:8" ht="31.5">
      <c r="A169" s="191" t="s">
        <v>323</v>
      </c>
      <c r="B169" s="478" t="s">
        <v>577</v>
      </c>
      <c r="C169" s="470" t="s">
        <v>301</v>
      </c>
      <c r="D169" s="470" t="s">
        <v>435</v>
      </c>
      <c r="E169" s="470" t="s">
        <v>312</v>
      </c>
      <c r="F169" s="471">
        <f t="shared" si="60"/>
        <v>4500</v>
      </c>
      <c r="G169" s="471">
        <f t="shared" si="61"/>
        <v>13000</v>
      </c>
      <c r="H169" s="471">
        <f t="shared" si="61"/>
        <v>13000</v>
      </c>
    </row>
    <row r="170" spans="1:8">
      <c r="A170" s="301" t="s">
        <v>286</v>
      </c>
      <c r="B170" s="478" t="s">
        <v>577</v>
      </c>
      <c r="C170" s="470" t="s">
        <v>301</v>
      </c>
      <c r="D170" s="470" t="s">
        <v>435</v>
      </c>
      <c r="E170" s="470" t="s">
        <v>456</v>
      </c>
      <c r="F170" s="471">
        <v>4500</v>
      </c>
      <c r="G170" s="471">
        <v>13000</v>
      </c>
      <c r="H170" s="471">
        <v>13000</v>
      </c>
    </row>
    <row r="171" spans="1:8">
      <c r="A171" s="253" t="s">
        <v>763</v>
      </c>
      <c r="B171" s="478" t="s">
        <v>577</v>
      </c>
      <c r="C171" s="473" t="s">
        <v>265</v>
      </c>
      <c r="D171" s="470"/>
      <c r="E171" s="470"/>
      <c r="F171" s="475">
        <f>F172+F176</f>
        <v>2000</v>
      </c>
      <c r="G171" s="475" t="e">
        <f t="shared" ref="G171:H171" si="62">G180</f>
        <v>#REF!</v>
      </c>
      <c r="H171" s="475" t="e">
        <f t="shared" si="62"/>
        <v>#REF!</v>
      </c>
    </row>
    <row r="172" spans="1:8" ht="63">
      <c r="A172" s="253" t="s">
        <v>767</v>
      </c>
      <c r="B172" s="478" t="s">
        <v>577</v>
      </c>
      <c r="C172" s="473" t="s">
        <v>265</v>
      </c>
      <c r="D172" s="470" t="s">
        <v>764</v>
      </c>
      <c r="E172" s="470"/>
      <c r="F172" s="475">
        <f>F173</f>
        <v>1000</v>
      </c>
      <c r="G172" s="475"/>
      <c r="H172" s="475"/>
    </row>
    <row r="173" spans="1:8" ht="63">
      <c r="A173" s="286" t="s">
        <v>560</v>
      </c>
      <c r="B173" s="478" t="s">
        <v>577</v>
      </c>
      <c r="C173" s="473" t="s">
        <v>265</v>
      </c>
      <c r="D173" s="470" t="s">
        <v>765</v>
      </c>
      <c r="E173" s="470"/>
      <c r="F173" s="475">
        <f>F174</f>
        <v>1000</v>
      </c>
      <c r="G173" s="475"/>
      <c r="H173" s="475"/>
    </row>
    <row r="174" spans="1:8" ht="31.5">
      <c r="A174" s="191" t="s">
        <v>323</v>
      </c>
      <c r="B174" s="478" t="s">
        <v>577</v>
      </c>
      <c r="C174" s="473" t="s">
        <v>265</v>
      </c>
      <c r="D174" s="470" t="s">
        <v>765</v>
      </c>
      <c r="E174" s="470" t="s">
        <v>312</v>
      </c>
      <c r="F174" s="475">
        <f>F175</f>
        <v>1000</v>
      </c>
      <c r="G174" s="475"/>
      <c r="H174" s="475"/>
    </row>
    <row r="175" spans="1:8" ht="27" customHeight="1">
      <c r="A175" s="301" t="s">
        <v>286</v>
      </c>
      <c r="B175" s="478" t="s">
        <v>577</v>
      </c>
      <c r="C175" s="473" t="s">
        <v>265</v>
      </c>
      <c r="D175" s="470" t="s">
        <v>765</v>
      </c>
      <c r="E175" s="470" t="s">
        <v>456</v>
      </c>
      <c r="F175" s="475">
        <v>1000</v>
      </c>
      <c r="G175" s="475"/>
      <c r="H175" s="475"/>
    </row>
    <row r="176" spans="1:8" ht="47.25">
      <c r="A176" s="253" t="s">
        <v>766</v>
      </c>
      <c r="B176" s="478" t="s">
        <v>577</v>
      </c>
      <c r="C176" s="473" t="s">
        <v>265</v>
      </c>
      <c r="D176" s="470" t="s">
        <v>769</v>
      </c>
      <c r="E176" s="470"/>
      <c r="F176" s="475">
        <f>F177</f>
        <v>1000</v>
      </c>
      <c r="G176" s="475"/>
      <c r="H176" s="475"/>
    </row>
    <row r="177" spans="1:8" ht="63">
      <c r="A177" s="286" t="s">
        <v>560</v>
      </c>
      <c r="B177" s="478" t="s">
        <v>577</v>
      </c>
      <c r="C177" s="473" t="s">
        <v>265</v>
      </c>
      <c r="D177" s="470" t="s">
        <v>768</v>
      </c>
      <c r="E177" s="470"/>
      <c r="F177" s="475">
        <f>F178</f>
        <v>1000</v>
      </c>
      <c r="G177" s="475"/>
      <c r="H177" s="475"/>
    </row>
    <row r="178" spans="1:8" ht="31.5">
      <c r="A178" s="191" t="s">
        <v>323</v>
      </c>
      <c r="B178" s="478" t="s">
        <v>577</v>
      </c>
      <c r="C178" s="473" t="s">
        <v>265</v>
      </c>
      <c r="D178" s="470" t="s">
        <v>768</v>
      </c>
      <c r="E178" s="470" t="s">
        <v>312</v>
      </c>
      <c r="F178" s="475">
        <f>F179</f>
        <v>1000</v>
      </c>
      <c r="G178" s="475"/>
      <c r="H178" s="475"/>
    </row>
    <row r="179" spans="1:8" s="551" customFormat="1">
      <c r="A179" s="301" t="s">
        <v>286</v>
      </c>
      <c r="B179" s="552" t="s">
        <v>577</v>
      </c>
      <c r="C179" s="473" t="s">
        <v>265</v>
      </c>
      <c r="D179" s="470" t="s">
        <v>768</v>
      </c>
      <c r="E179" s="470" t="s">
        <v>456</v>
      </c>
      <c r="F179" s="475">
        <v>1000</v>
      </c>
      <c r="G179" s="550"/>
      <c r="H179" s="550"/>
    </row>
    <row r="180" spans="1:8" ht="31.5">
      <c r="A180" s="440" t="s">
        <v>507</v>
      </c>
      <c r="B180" s="478" t="s">
        <v>577</v>
      </c>
      <c r="C180" s="473" t="s">
        <v>265</v>
      </c>
      <c r="D180" s="473" t="s">
        <v>376</v>
      </c>
      <c r="E180" s="473"/>
      <c r="F180" s="486">
        <f t="shared" ref="F180:F184" si="63">F181</f>
        <v>1000</v>
      </c>
      <c r="G180" s="486" t="e">
        <f>G181+#REF!</f>
        <v>#REF!</v>
      </c>
      <c r="H180" s="486" t="e">
        <f>H181+#REF!</f>
        <v>#REF!</v>
      </c>
    </row>
    <row r="181" spans="1:8" ht="47.25">
      <c r="A181" s="443" t="s">
        <v>595</v>
      </c>
      <c r="B181" s="478" t="s">
        <v>577</v>
      </c>
      <c r="C181" s="473" t="s">
        <v>265</v>
      </c>
      <c r="D181" s="473" t="s">
        <v>440</v>
      </c>
      <c r="E181" s="473"/>
      <c r="F181" s="475">
        <f t="shared" si="63"/>
        <v>1000</v>
      </c>
      <c r="G181" s="475" t="e">
        <f>#REF!+#REF!</f>
        <v>#REF!</v>
      </c>
      <c r="H181" s="475" t="e">
        <f>#REF!+#REF!</f>
        <v>#REF!</v>
      </c>
    </row>
    <row r="182" spans="1:8" ht="31.5">
      <c r="A182" s="431" t="s">
        <v>531</v>
      </c>
      <c r="B182" s="478" t="s">
        <v>577</v>
      </c>
      <c r="C182" s="470" t="s">
        <v>265</v>
      </c>
      <c r="D182" s="470" t="s">
        <v>532</v>
      </c>
      <c r="E182" s="470"/>
      <c r="F182" s="471">
        <f t="shared" si="63"/>
        <v>1000</v>
      </c>
      <c r="G182" s="471">
        <f>G183</f>
        <v>2000</v>
      </c>
      <c r="H182" s="471">
        <f>H183</f>
        <v>2000</v>
      </c>
    </row>
    <row r="183" spans="1:8" ht="63">
      <c r="A183" s="286" t="s">
        <v>560</v>
      </c>
      <c r="B183" s="478" t="s">
        <v>577</v>
      </c>
      <c r="C183" s="470" t="s">
        <v>265</v>
      </c>
      <c r="D183" s="470" t="s">
        <v>441</v>
      </c>
      <c r="E183" s="470"/>
      <c r="F183" s="471">
        <f t="shared" si="63"/>
        <v>1000</v>
      </c>
      <c r="G183" s="471">
        <f t="shared" ref="G183:H184" si="64">G184</f>
        <v>2000</v>
      </c>
      <c r="H183" s="471">
        <f t="shared" si="64"/>
        <v>2000</v>
      </c>
    </row>
    <row r="184" spans="1:8" ht="31.5">
      <c r="A184" s="191" t="s">
        <v>323</v>
      </c>
      <c r="B184" s="478" t="s">
        <v>577</v>
      </c>
      <c r="C184" s="470" t="s">
        <v>265</v>
      </c>
      <c r="D184" s="470" t="s">
        <v>441</v>
      </c>
      <c r="E184" s="470" t="s">
        <v>312</v>
      </c>
      <c r="F184" s="471">
        <f t="shared" si="63"/>
        <v>1000</v>
      </c>
      <c r="G184" s="471">
        <f t="shared" si="64"/>
        <v>2000</v>
      </c>
      <c r="H184" s="471">
        <f t="shared" si="64"/>
        <v>2000</v>
      </c>
    </row>
    <row r="185" spans="1:8">
      <c r="A185" s="301" t="s">
        <v>286</v>
      </c>
      <c r="B185" s="478" t="s">
        <v>577</v>
      </c>
      <c r="C185" s="470" t="s">
        <v>265</v>
      </c>
      <c r="D185" s="470" t="s">
        <v>441</v>
      </c>
      <c r="E185" s="470" t="s">
        <v>456</v>
      </c>
      <c r="F185" s="471">
        <v>1000</v>
      </c>
      <c r="G185" s="471">
        <v>2000</v>
      </c>
      <c r="H185" s="471">
        <v>2000</v>
      </c>
    </row>
    <row r="186" spans="1:8">
      <c r="A186" s="253" t="s">
        <v>106</v>
      </c>
      <c r="B186" s="478" t="s">
        <v>577</v>
      </c>
      <c r="C186" s="473" t="s">
        <v>107</v>
      </c>
      <c r="D186" s="470"/>
      <c r="E186" s="470"/>
      <c r="F186" s="475">
        <f>F187</f>
        <v>506800</v>
      </c>
      <c r="G186" s="475" t="e">
        <f t="shared" ref="G186:H187" si="65">G187</f>
        <v>#REF!</v>
      </c>
      <c r="H186" s="475" t="e">
        <f t="shared" si="65"/>
        <v>#REF!</v>
      </c>
    </row>
    <row r="187" spans="1:8">
      <c r="A187" s="440" t="s">
        <v>108</v>
      </c>
      <c r="B187" s="478" t="s">
        <v>577</v>
      </c>
      <c r="C187" s="473" t="s">
        <v>109</v>
      </c>
      <c r="D187" s="470"/>
      <c r="E187" s="470"/>
      <c r="F187" s="475">
        <f>F188</f>
        <v>506800</v>
      </c>
      <c r="G187" s="475" t="e">
        <f t="shared" si="65"/>
        <v>#REF!</v>
      </c>
      <c r="H187" s="475" t="e">
        <f t="shared" si="65"/>
        <v>#REF!</v>
      </c>
    </row>
    <row r="188" spans="1:8" ht="31.5">
      <c r="A188" s="440" t="s">
        <v>507</v>
      </c>
      <c r="B188" s="478" t="s">
        <v>577</v>
      </c>
      <c r="C188" s="473" t="s">
        <v>109</v>
      </c>
      <c r="D188" s="473" t="s">
        <v>376</v>
      </c>
      <c r="E188" s="470"/>
      <c r="F188" s="475">
        <f>F189</f>
        <v>506800</v>
      </c>
      <c r="G188" s="475" t="e">
        <f>G189+#REF!</f>
        <v>#REF!</v>
      </c>
      <c r="H188" s="475" t="e">
        <f>H189+#REF!</f>
        <v>#REF!</v>
      </c>
    </row>
    <row r="189" spans="1:8" ht="31.5">
      <c r="A189" s="440" t="s">
        <v>377</v>
      </c>
      <c r="B189" s="478" t="s">
        <v>577</v>
      </c>
      <c r="C189" s="473" t="s">
        <v>109</v>
      </c>
      <c r="D189" s="473" t="s">
        <v>378</v>
      </c>
      <c r="E189" s="473"/>
      <c r="F189" s="475">
        <f>F190</f>
        <v>506800</v>
      </c>
      <c r="G189" s="475" t="e">
        <f>G190+#REF!</f>
        <v>#REF!</v>
      </c>
      <c r="H189" s="475" t="e">
        <f>H190+#REF!</f>
        <v>#REF!</v>
      </c>
    </row>
    <row r="190" spans="1:8" ht="31.5">
      <c r="A190" s="301" t="s">
        <v>508</v>
      </c>
      <c r="B190" s="478" t="s">
        <v>577</v>
      </c>
      <c r="C190" s="470" t="s">
        <v>109</v>
      </c>
      <c r="D190" s="470" t="s">
        <v>509</v>
      </c>
      <c r="E190" s="470"/>
      <c r="F190" s="471">
        <f>F191+F195+F197</f>
        <v>506800</v>
      </c>
      <c r="G190" s="471">
        <f t="shared" ref="G190:H190" si="66">G191+G195+G197</f>
        <v>395014.51</v>
      </c>
      <c r="H190" s="471">
        <f t="shared" si="66"/>
        <v>395014.51</v>
      </c>
    </row>
    <row r="191" spans="1:8" ht="31.5">
      <c r="A191" s="191" t="s">
        <v>467</v>
      </c>
      <c r="B191" s="478" t="s">
        <v>577</v>
      </c>
      <c r="C191" s="470" t="s">
        <v>109</v>
      </c>
      <c r="D191" s="470" t="s">
        <v>379</v>
      </c>
      <c r="E191" s="470" t="s">
        <v>510</v>
      </c>
      <c r="F191" s="471">
        <f>F192+F193+F194</f>
        <v>503200</v>
      </c>
      <c r="G191" s="471">
        <f t="shared" ref="G191:H191" si="67">G192+G193+G194</f>
        <v>369014.51</v>
      </c>
      <c r="H191" s="471">
        <f t="shared" si="67"/>
        <v>369014.51</v>
      </c>
    </row>
    <row r="192" spans="1:8">
      <c r="A192" s="301" t="s">
        <v>469</v>
      </c>
      <c r="B192" s="478" t="s">
        <v>577</v>
      </c>
      <c r="C192" s="470" t="s">
        <v>109</v>
      </c>
      <c r="D192" s="470" t="s">
        <v>379</v>
      </c>
      <c r="E192" s="470" t="s">
        <v>470</v>
      </c>
      <c r="F192" s="471">
        <v>388200</v>
      </c>
      <c r="G192" s="471">
        <v>280414.51</v>
      </c>
      <c r="H192" s="471">
        <v>280414.51</v>
      </c>
    </row>
    <row r="193" spans="1:8" ht="47.25">
      <c r="A193" s="301" t="s">
        <v>122</v>
      </c>
      <c r="B193" s="478" t="s">
        <v>577</v>
      </c>
      <c r="C193" s="487" t="s">
        <v>109</v>
      </c>
      <c r="D193" s="470" t="s">
        <v>380</v>
      </c>
      <c r="E193" s="487" t="s">
        <v>533</v>
      </c>
      <c r="F193" s="488"/>
      <c r="G193" s="488">
        <v>4000</v>
      </c>
      <c r="H193" s="488">
        <v>4000</v>
      </c>
    </row>
    <row r="194" spans="1:8" ht="63">
      <c r="A194" s="301" t="s">
        <v>471</v>
      </c>
      <c r="B194" s="478" t="s">
        <v>577</v>
      </c>
      <c r="C194" s="470" t="s">
        <v>109</v>
      </c>
      <c r="D194" s="470" t="s">
        <v>379</v>
      </c>
      <c r="E194" s="470" t="s">
        <v>472</v>
      </c>
      <c r="F194" s="471">
        <v>115000</v>
      </c>
      <c r="G194" s="471">
        <v>84600</v>
      </c>
      <c r="H194" s="471">
        <v>84600</v>
      </c>
    </row>
    <row r="195" spans="1:8" ht="31.5">
      <c r="A195" s="191" t="s">
        <v>454</v>
      </c>
      <c r="B195" s="478" t="s">
        <v>577</v>
      </c>
      <c r="C195" s="470" t="s">
        <v>109</v>
      </c>
      <c r="D195" s="470" t="s">
        <v>380</v>
      </c>
      <c r="E195" s="470" t="s">
        <v>312</v>
      </c>
      <c r="F195" s="471">
        <f>F196</f>
        <v>3500</v>
      </c>
      <c r="G195" s="471">
        <f t="shared" ref="G195:H195" si="68">G196</f>
        <v>25000</v>
      </c>
      <c r="H195" s="471">
        <f t="shared" si="68"/>
        <v>25000</v>
      </c>
    </row>
    <row r="196" spans="1:8">
      <c r="A196" s="301" t="s">
        <v>286</v>
      </c>
      <c r="B196" s="478" t="s">
        <v>577</v>
      </c>
      <c r="C196" s="470" t="s">
        <v>109</v>
      </c>
      <c r="D196" s="470" t="s">
        <v>380</v>
      </c>
      <c r="E196" s="470" t="s">
        <v>456</v>
      </c>
      <c r="F196" s="471">
        <v>3500</v>
      </c>
      <c r="G196" s="471">
        <v>25000</v>
      </c>
      <c r="H196" s="471">
        <v>25000</v>
      </c>
    </row>
    <row r="197" spans="1:8">
      <c r="A197" s="191" t="s">
        <v>409</v>
      </c>
      <c r="B197" s="478" t="s">
        <v>577</v>
      </c>
      <c r="C197" s="470" t="s">
        <v>109</v>
      </c>
      <c r="D197" s="470" t="s">
        <v>380</v>
      </c>
      <c r="E197" s="470" t="s">
        <v>325</v>
      </c>
      <c r="F197" s="471">
        <f>F198+F199</f>
        <v>100</v>
      </c>
      <c r="G197" s="471">
        <f t="shared" ref="G197:H197" si="69">G198+G199</f>
        <v>1000</v>
      </c>
      <c r="H197" s="471">
        <f t="shared" si="69"/>
        <v>1000</v>
      </c>
    </row>
    <row r="198" spans="1:8" ht="31.5" hidden="1">
      <c r="A198" s="301" t="s">
        <v>458</v>
      </c>
      <c r="B198" s="478" t="s">
        <v>577</v>
      </c>
      <c r="C198" s="470" t="s">
        <v>109</v>
      </c>
      <c r="D198" s="470" t="s">
        <v>380</v>
      </c>
      <c r="E198" s="470" t="s">
        <v>459</v>
      </c>
      <c r="F198" s="471"/>
      <c r="G198" s="471"/>
      <c r="H198" s="471"/>
    </row>
    <row r="199" spans="1:8">
      <c r="A199" s="301" t="s">
        <v>238</v>
      </c>
      <c r="B199" s="478" t="s">
        <v>577</v>
      </c>
      <c r="C199" s="470" t="s">
        <v>109</v>
      </c>
      <c r="D199" s="470" t="s">
        <v>438</v>
      </c>
      <c r="E199" s="470" t="s">
        <v>460</v>
      </c>
      <c r="F199" s="471">
        <v>100</v>
      </c>
      <c r="G199" s="471">
        <v>1000</v>
      </c>
      <c r="H199" s="471">
        <v>1000</v>
      </c>
    </row>
    <row r="200" spans="1:8" ht="63" hidden="1">
      <c r="A200" s="440" t="s">
        <v>511</v>
      </c>
      <c r="B200" s="478" t="s">
        <v>577</v>
      </c>
      <c r="C200" s="473" t="s">
        <v>386</v>
      </c>
      <c r="D200" s="473" t="s">
        <v>383</v>
      </c>
      <c r="E200" s="473"/>
      <c r="F200" s="475" t="e">
        <f>F202+F205</f>
        <v>#REF!</v>
      </c>
      <c r="G200" s="475" t="e">
        <f t="shared" ref="G200:H200" si="70">G202+G205</f>
        <v>#REF!</v>
      </c>
      <c r="H200" s="475" t="e">
        <f t="shared" si="70"/>
        <v>#REF!</v>
      </c>
    </row>
    <row r="201" spans="1:8" ht="31.5" hidden="1">
      <c r="A201" s="301" t="s">
        <v>512</v>
      </c>
      <c r="B201" s="478" t="s">
        <v>577</v>
      </c>
      <c r="C201" s="470" t="s">
        <v>386</v>
      </c>
      <c r="D201" s="470" t="s">
        <v>513</v>
      </c>
      <c r="E201" s="470"/>
      <c r="F201" s="471"/>
      <c r="G201" s="471"/>
      <c r="H201" s="471"/>
    </row>
    <row r="202" spans="1:8" ht="31.5" hidden="1">
      <c r="A202" s="191" t="s">
        <v>467</v>
      </c>
      <c r="B202" s="478" t="s">
        <v>577</v>
      </c>
      <c r="C202" s="470" t="s">
        <v>386</v>
      </c>
      <c r="D202" s="470" t="s">
        <v>384</v>
      </c>
      <c r="E202" s="470" t="s">
        <v>510</v>
      </c>
      <c r="F202" s="471">
        <f>F203+F204</f>
        <v>0</v>
      </c>
      <c r="G202" s="471">
        <f t="shared" ref="G202:H202" si="71">G203+G204</f>
        <v>0</v>
      </c>
      <c r="H202" s="471">
        <f t="shared" si="71"/>
        <v>0</v>
      </c>
    </row>
    <row r="203" spans="1:8" hidden="1">
      <c r="A203" s="301" t="s">
        <v>469</v>
      </c>
      <c r="B203" s="478" t="s">
        <v>577</v>
      </c>
      <c r="C203" s="470" t="s">
        <v>386</v>
      </c>
      <c r="D203" s="470" t="s">
        <v>384</v>
      </c>
      <c r="E203" s="470" t="s">
        <v>470</v>
      </c>
      <c r="F203" s="471"/>
      <c r="G203" s="471"/>
      <c r="H203" s="471"/>
    </row>
    <row r="204" spans="1:8" ht="63" hidden="1">
      <c r="A204" s="301" t="s">
        <v>471</v>
      </c>
      <c r="B204" s="478" t="s">
        <v>577</v>
      </c>
      <c r="C204" s="470" t="s">
        <v>386</v>
      </c>
      <c r="D204" s="470" t="s">
        <v>384</v>
      </c>
      <c r="E204" s="470" t="s">
        <v>472</v>
      </c>
      <c r="F204" s="471"/>
      <c r="G204" s="471"/>
      <c r="H204" s="471"/>
    </row>
    <row r="205" spans="1:8" ht="31.5" hidden="1">
      <c r="A205" s="191" t="s">
        <v>454</v>
      </c>
      <c r="B205" s="478" t="s">
        <v>577</v>
      </c>
      <c r="C205" s="470" t="s">
        <v>386</v>
      </c>
      <c r="D205" s="470" t="s">
        <v>387</v>
      </c>
      <c r="E205" s="470" t="s">
        <v>312</v>
      </c>
      <c r="F205" s="471" t="e">
        <f>#REF!</f>
        <v>#REF!</v>
      </c>
      <c r="G205" s="471" t="e">
        <f>#REF!</f>
        <v>#REF!</v>
      </c>
      <c r="H205" s="471" t="e">
        <f>#REF!</f>
        <v>#REF!</v>
      </c>
    </row>
    <row r="206" spans="1:8" ht="20.25" customHeight="1">
      <c r="A206" s="253" t="s">
        <v>303</v>
      </c>
      <c r="B206" s="478" t="s">
        <v>577</v>
      </c>
      <c r="C206" s="473" t="s">
        <v>537</v>
      </c>
      <c r="D206" s="473"/>
      <c r="E206" s="473"/>
      <c r="F206" s="475">
        <f t="shared" ref="F206:F210" si="72">F207</f>
        <v>173000</v>
      </c>
      <c r="G206" s="475">
        <f t="shared" ref="G206:G210" si="73">G207</f>
        <v>139200</v>
      </c>
      <c r="H206" s="475">
        <f t="shared" ref="H206:H210" si="74">H207</f>
        <v>139200</v>
      </c>
    </row>
    <row r="207" spans="1:8" ht="30" customHeight="1">
      <c r="A207" s="443" t="s">
        <v>184</v>
      </c>
      <c r="B207" s="478" t="s">
        <v>577</v>
      </c>
      <c r="C207" s="473" t="s">
        <v>187</v>
      </c>
      <c r="D207" s="473"/>
      <c r="E207" s="473"/>
      <c r="F207" s="475">
        <f t="shared" si="72"/>
        <v>173000</v>
      </c>
      <c r="G207" s="475">
        <f t="shared" si="73"/>
        <v>139200</v>
      </c>
      <c r="H207" s="475">
        <f t="shared" si="74"/>
        <v>139200</v>
      </c>
    </row>
    <row r="208" spans="1:8" ht="30" customHeight="1">
      <c r="A208" s="279" t="s">
        <v>536</v>
      </c>
      <c r="B208" s="478" t="s">
        <v>577</v>
      </c>
      <c r="C208" s="473" t="s">
        <v>187</v>
      </c>
      <c r="D208" s="473" t="s">
        <v>316</v>
      </c>
      <c r="E208" s="473"/>
      <c r="F208" s="475">
        <f t="shared" si="72"/>
        <v>173000</v>
      </c>
      <c r="G208" s="475">
        <f t="shared" si="73"/>
        <v>139200</v>
      </c>
      <c r="H208" s="475">
        <f t="shared" si="74"/>
        <v>139200</v>
      </c>
    </row>
    <row r="209" spans="1:8" ht="30" customHeight="1">
      <c r="A209" s="429" t="s">
        <v>429</v>
      </c>
      <c r="B209" s="478" t="s">
        <v>577</v>
      </c>
      <c r="C209" s="473" t="s">
        <v>187</v>
      </c>
      <c r="D209" s="473" t="s">
        <v>430</v>
      </c>
      <c r="E209" s="473"/>
      <c r="F209" s="475">
        <f t="shared" si="72"/>
        <v>173000</v>
      </c>
      <c r="G209" s="475">
        <f t="shared" si="73"/>
        <v>139200</v>
      </c>
      <c r="H209" s="475">
        <f t="shared" si="74"/>
        <v>139200</v>
      </c>
    </row>
    <row r="210" spans="1:8" ht="51" customHeight="1">
      <c r="A210" s="490" t="s">
        <v>535</v>
      </c>
      <c r="B210" s="478" t="s">
        <v>577</v>
      </c>
      <c r="C210" s="470" t="s">
        <v>187</v>
      </c>
      <c r="D210" s="470" t="s">
        <v>538</v>
      </c>
      <c r="E210" s="470"/>
      <c r="F210" s="471">
        <f t="shared" si="72"/>
        <v>173000</v>
      </c>
      <c r="G210" s="471">
        <f t="shared" si="73"/>
        <v>139200</v>
      </c>
      <c r="H210" s="471">
        <f t="shared" si="74"/>
        <v>139200</v>
      </c>
    </row>
    <row r="211" spans="1:8" ht="36.75" customHeight="1">
      <c r="A211" s="254" t="s">
        <v>760</v>
      </c>
      <c r="B211" s="478" t="s">
        <v>577</v>
      </c>
      <c r="C211" s="470" t="s">
        <v>187</v>
      </c>
      <c r="D211" s="470" t="s">
        <v>431</v>
      </c>
      <c r="E211" s="470" t="s">
        <v>336</v>
      </c>
      <c r="F211" s="471">
        <f>F212</f>
        <v>173000</v>
      </c>
      <c r="G211" s="471">
        <f>G217</f>
        <v>139200</v>
      </c>
      <c r="H211" s="471">
        <f>H217</f>
        <v>139200</v>
      </c>
    </row>
    <row r="212" spans="1:8" ht="36.75" customHeight="1">
      <c r="A212" s="254" t="s">
        <v>762</v>
      </c>
      <c r="B212" s="478" t="s">
        <v>577</v>
      </c>
      <c r="C212" s="470" t="s">
        <v>187</v>
      </c>
      <c r="D212" s="470" t="s">
        <v>431</v>
      </c>
      <c r="E212" s="470" t="s">
        <v>761</v>
      </c>
      <c r="F212" s="471">
        <v>173000</v>
      </c>
      <c r="G212" s="471"/>
      <c r="H212" s="471"/>
    </row>
    <row r="213" spans="1:8" ht="36.75" customHeight="1">
      <c r="A213" s="253" t="s">
        <v>596</v>
      </c>
      <c r="B213" s="478" t="s">
        <v>577</v>
      </c>
      <c r="C213" s="473" t="s">
        <v>597</v>
      </c>
      <c r="D213" s="473" t="s">
        <v>601</v>
      </c>
      <c r="E213" s="473"/>
      <c r="F213" s="475">
        <f t="shared" ref="F213" si="75">F214</f>
        <v>0</v>
      </c>
      <c r="G213" s="471"/>
      <c r="H213" s="471"/>
    </row>
    <row r="214" spans="1:8" ht="36.75" customHeight="1">
      <c r="A214" s="253" t="s">
        <v>598</v>
      </c>
      <c r="B214" s="478" t="s">
        <v>577</v>
      </c>
      <c r="C214" s="473" t="s">
        <v>392</v>
      </c>
      <c r="D214" s="473" t="s">
        <v>602</v>
      </c>
      <c r="E214" s="473"/>
      <c r="F214" s="471">
        <v>0</v>
      </c>
      <c r="G214" s="471"/>
      <c r="H214" s="471"/>
    </row>
    <row r="215" spans="1:8" ht="36.75" customHeight="1">
      <c r="A215" s="515" t="s">
        <v>507</v>
      </c>
      <c r="B215" s="478" t="s">
        <v>577</v>
      </c>
      <c r="C215" s="470" t="s">
        <v>392</v>
      </c>
      <c r="D215" s="470" t="s">
        <v>603</v>
      </c>
      <c r="E215" s="470"/>
      <c r="F215" s="471">
        <v>0</v>
      </c>
      <c r="G215" s="471"/>
      <c r="H215" s="471"/>
    </row>
    <row r="216" spans="1:8" ht="36.75" customHeight="1">
      <c r="A216" s="254" t="s">
        <v>599</v>
      </c>
      <c r="B216" s="478" t="s">
        <v>577</v>
      </c>
      <c r="C216" s="470" t="s">
        <v>392</v>
      </c>
      <c r="D216" s="470" t="s">
        <v>604</v>
      </c>
      <c r="E216" s="470"/>
      <c r="F216" s="471">
        <v>0</v>
      </c>
      <c r="G216" s="471"/>
      <c r="H216" s="471"/>
    </row>
    <row r="217" spans="1:8" ht="52.5" customHeight="1">
      <c r="A217" s="254" t="s">
        <v>600</v>
      </c>
      <c r="B217" s="478" t="s">
        <v>577</v>
      </c>
      <c r="C217" s="470" t="s">
        <v>392</v>
      </c>
      <c r="D217" s="470" t="s">
        <v>604</v>
      </c>
      <c r="E217" s="470"/>
      <c r="F217" s="471">
        <v>0</v>
      </c>
      <c r="G217" s="471">
        <v>139200</v>
      </c>
      <c r="H217" s="471">
        <v>139200</v>
      </c>
    </row>
    <row r="218" spans="1:8" ht="66.75" customHeight="1">
      <c r="A218" s="286" t="s">
        <v>560</v>
      </c>
      <c r="B218" s="478" t="s">
        <v>577</v>
      </c>
      <c r="C218" s="470" t="s">
        <v>392</v>
      </c>
      <c r="D218" s="470" t="s">
        <v>604</v>
      </c>
      <c r="E218" s="470"/>
      <c r="F218" s="471">
        <v>0</v>
      </c>
      <c r="G218" s="471"/>
      <c r="H218" s="471"/>
    </row>
    <row r="219" spans="1:8" ht="52.5" customHeight="1">
      <c r="A219" s="191" t="s">
        <v>323</v>
      </c>
      <c r="B219" s="478" t="s">
        <v>577</v>
      </c>
      <c r="C219" s="470" t="s">
        <v>392</v>
      </c>
      <c r="D219" s="470" t="s">
        <v>604</v>
      </c>
      <c r="E219" s="470" t="s">
        <v>312</v>
      </c>
      <c r="F219" s="471">
        <v>0</v>
      </c>
      <c r="G219" s="471"/>
      <c r="H219" s="471"/>
    </row>
    <row r="220" spans="1:8" ht="52.5" customHeight="1">
      <c r="A220" s="301" t="s">
        <v>286</v>
      </c>
      <c r="B220" s="478" t="s">
        <v>577</v>
      </c>
      <c r="C220" s="470" t="s">
        <v>392</v>
      </c>
      <c r="D220" s="470" t="s">
        <v>604</v>
      </c>
      <c r="E220" s="470" t="s">
        <v>456</v>
      </c>
      <c r="F220" s="471">
        <v>0</v>
      </c>
      <c r="G220" s="471"/>
      <c r="H220" s="471"/>
    </row>
    <row r="221" spans="1:8" ht="29.25" customHeight="1">
      <c r="A221" s="440" t="s">
        <v>534</v>
      </c>
      <c r="B221" s="441"/>
      <c r="C221" s="473"/>
      <c r="D221" s="473"/>
      <c r="E221" s="473"/>
      <c r="F221" s="475">
        <f>F213+F206+F186+F163+F122+F81+F54+F46+F12</f>
        <v>6949152.3909999998</v>
      </c>
      <c r="G221" s="475" t="e">
        <f>G186+G163+G122+G81+G54+G46+G12+G206</f>
        <v>#REF!</v>
      </c>
      <c r="H221" s="475" t="e">
        <f>H186+H163+H122+H81+H54+H46+H12+H206</f>
        <v>#REF!</v>
      </c>
    </row>
    <row r="225" spans="1:6" ht="18.75">
      <c r="A225" s="251" t="s">
        <v>561</v>
      </c>
      <c r="F225" s="491" t="s">
        <v>562</v>
      </c>
    </row>
  </sheetData>
  <mergeCells count="11">
    <mergeCell ref="E2:I2"/>
    <mergeCell ref="A6:H6"/>
    <mergeCell ref="A7:H7"/>
    <mergeCell ref="A9:A10"/>
    <mergeCell ref="B9:B10"/>
    <mergeCell ref="C9:C10"/>
    <mergeCell ref="D9:D10"/>
    <mergeCell ref="E9:E10"/>
    <mergeCell ref="F9:F10"/>
    <mergeCell ref="G9:G10"/>
    <mergeCell ref="H9:H10"/>
  </mergeCells>
  <phoneticPr fontId="13" type="noConversion"/>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dimension ref="A1:G78"/>
  <sheetViews>
    <sheetView workbookViewId="0">
      <selection activeCell="D75" sqref="D75"/>
    </sheetView>
  </sheetViews>
  <sheetFormatPr defaultRowHeight="15.75"/>
  <cols>
    <col min="1" max="1" width="73.42578125" style="4" bestFit="1" customWidth="1"/>
    <col min="2" max="3" width="14.7109375" style="4" customWidth="1"/>
    <col min="4" max="4" width="17.28515625" style="19" customWidth="1"/>
    <col min="5" max="5" width="10" style="19" customWidth="1"/>
    <col min="6" max="6" width="19.7109375" style="15" customWidth="1"/>
    <col min="7" max="7" width="19.7109375" style="15" bestFit="1" customWidth="1"/>
    <col min="8" max="8" width="0.5703125" customWidth="1"/>
  </cols>
  <sheetData>
    <row r="1" spans="1:7">
      <c r="D1" s="18" t="s">
        <v>153</v>
      </c>
    </row>
    <row r="2" spans="1:7">
      <c r="D2" s="18" t="s">
        <v>116</v>
      </c>
    </row>
    <row r="3" spans="1:7">
      <c r="D3" s="5" t="s">
        <v>178</v>
      </c>
    </row>
    <row r="4" spans="1:7">
      <c r="D4" s="18" t="s">
        <v>197</v>
      </c>
    </row>
    <row r="5" spans="1:7">
      <c r="D5" s="18"/>
      <c r="E5" s="18"/>
    </row>
    <row r="6" spans="1:7">
      <c r="A6" s="577" t="s">
        <v>151</v>
      </c>
      <c r="B6" s="577"/>
      <c r="C6" s="578"/>
      <c r="D6" s="578"/>
      <c r="E6" s="578"/>
      <c r="F6" s="578"/>
      <c r="G6" s="4"/>
    </row>
    <row r="7" spans="1:7">
      <c r="A7" s="577" t="s">
        <v>190</v>
      </c>
      <c r="B7" s="577"/>
      <c r="C7" s="577"/>
      <c r="D7" s="577"/>
      <c r="E7" s="577"/>
      <c r="F7" s="577"/>
      <c r="G7" s="7"/>
    </row>
    <row r="8" spans="1:7">
      <c r="A8" s="577" t="s">
        <v>224</v>
      </c>
      <c r="B8" s="577"/>
      <c r="C8" s="577"/>
      <c r="D8" s="577"/>
      <c r="E8" s="577"/>
      <c r="F8" s="577"/>
      <c r="G8" s="7"/>
    </row>
    <row r="9" spans="1:7">
      <c r="A9" s="47" t="s">
        <v>79</v>
      </c>
      <c r="B9" s="47" t="s">
        <v>79</v>
      </c>
      <c r="C9" s="47" t="s">
        <v>79</v>
      </c>
      <c r="D9" s="48" t="s">
        <v>79</v>
      </c>
      <c r="E9" s="48" t="s">
        <v>79</v>
      </c>
      <c r="F9" s="47"/>
      <c r="G9" s="47" t="s">
        <v>141</v>
      </c>
    </row>
    <row r="10" spans="1:7">
      <c r="A10" s="609" t="s">
        <v>80</v>
      </c>
      <c r="B10" s="611" t="s">
        <v>150</v>
      </c>
      <c r="C10" s="611" t="s">
        <v>81</v>
      </c>
      <c r="D10" s="613" t="s">
        <v>114</v>
      </c>
      <c r="E10" s="613" t="s">
        <v>115</v>
      </c>
      <c r="F10" s="581" t="s">
        <v>3</v>
      </c>
      <c r="G10" s="582"/>
    </row>
    <row r="11" spans="1:7">
      <c r="A11" s="610"/>
      <c r="B11" s="612"/>
      <c r="C11" s="612"/>
      <c r="D11" s="614"/>
      <c r="E11" s="614"/>
      <c r="F11" s="16">
        <v>2017</v>
      </c>
      <c r="G11" s="16">
        <v>2018</v>
      </c>
    </row>
    <row r="12" spans="1:7" ht="31.5">
      <c r="A12" s="28" t="s">
        <v>182</v>
      </c>
      <c r="B12" s="29" t="s">
        <v>194</v>
      </c>
      <c r="C12" s="29"/>
      <c r="D12" s="30"/>
      <c r="E12" s="30"/>
      <c r="F12" s="23"/>
      <c r="G12" s="23"/>
    </row>
    <row r="13" spans="1:7">
      <c r="A13" s="9" t="s">
        <v>82</v>
      </c>
      <c r="B13" s="29" t="s">
        <v>194</v>
      </c>
      <c r="C13" s="29" t="s">
        <v>83</v>
      </c>
      <c r="D13" s="30"/>
      <c r="E13" s="30"/>
      <c r="F13" s="42">
        <f>F14+F18+F25+F31</f>
        <v>1873100</v>
      </c>
      <c r="G13" s="42">
        <f>G14+G18+G25+G31</f>
        <v>1921000</v>
      </c>
    </row>
    <row r="14" spans="1:7" ht="31.5">
      <c r="A14" s="9" t="s">
        <v>84</v>
      </c>
      <c r="B14" s="29" t="s">
        <v>194</v>
      </c>
      <c r="C14" s="29" t="s">
        <v>85</v>
      </c>
      <c r="D14" s="30"/>
      <c r="E14" s="30"/>
      <c r="F14" s="42">
        <f>F15</f>
        <v>262000</v>
      </c>
      <c r="G14" s="42">
        <f>G15</f>
        <v>263000</v>
      </c>
    </row>
    <row r="15" spans="1:7">
      <c r="A15" s="34" t="s">
        <v>119</v>
      </c>
      <c r="B15" s="29" t="s">
        <v>194</v>
      </c>
      <c r="C15" s="29" t="s">
        <v>85</v>
      </c>
      <c r="D15" s="30">
        <v>7700300000</v>
      </c>
      <c r="E15" s="30"/>
      <c r="F15" s="41">
        <f>F16+F17</f>
        <v>262000</v>
      </c>
      <c r="G15" s="41">
        <f>G16+G17</f>
        <v>263000</v>
      </c>
    </row>
    <row r="16" spans="1:7" ht="32.25" customHeight="1">
      <c r="A16" s="12" t="s">
        <v>117</v>
      </c>
      <c r="B16" s="32" t="s">
        <v>194</v>
      </c>
      <c r="C16" s="32" t="s">
        <v>85</v>
      </c>
      <c r="D16" s="33">
        <v>7700380110</v>
      </c>
      <c r="E16" s="33">
        <v>121</v>
      </c>
      <c r="F16" s="24">
        <v>260000</v>
      </c>
      <c r="G16" s="24">
        <v>260000</v>
      </c>
    </row>
    <row r="17" spans="1:7" ht="31.5">
      <c r="A17" s="12" t="s">
        <v>122</v>
      </c>
      <c r="B17" s="32" t="s">
        <v>194</v>
      </c>
      <c r="C17" s="37" t="s">
        <v>85</v>
      </c>
      <c r="D17" s="38">
        <v>7700380190</v>
      </c>
      <c r="E17" s="38">
        <v>122</v>
      </c>
      <c r="F17" s="40">
        <v>2000</v>
      </c>
      <c r="G17" s="40">
        <v>3000</v>
      </c>
    </row>
    <row r="18" spans="1:7">
      <c r="A18" s="34" t="s">
        <v>121</v>
      </c>
      <c r="B18" s="29" t="s">
        <v>194</v>
      </c>
      <c r="C18" s="35" t="s">
        <v>87</v>
      </c>
      <c r="D18" s="36">
        <v>7700400000</v>
      </c>
      <c r="E18" s="36"/>
      <c r="F18" s="42">
        <f>SUM(F19:F24)</f>
        <v>1599100</v>
      </c>
      <c r="G18" s="42">
        <f>SUM(G19:G24)</f>
        <v>1646000</v>
      </c>
    </row>
    <row r="19" spans="1:7" ht="31.5">
      <c r="A19" s="31" t="s">
        <v>117</v>
      </c>
      <c r="B19" s="32" t="s">
        <v>194</v>
      </c>
      <c r="C19" s="37" t="s">
        <v>87</v>
      </c>
      <c r="D19" s="38">
        <v>7700480110</v>
      </c>
      <c r="E19" s="38">
        <v>121</v>
      </c>
      <c r="F19" s="40">
        <v>1380000</v>
      </c>
      <c r="G19" s="40">
        <v>1380000</v>
      </c>
    </row>
    <row r="20" spans="1:7" ht="31.5">
      <c r="A20" s="12" t="s">
        <v>122</v>
      </c>
      <c r="B20" s="32" t="s">
        <v>194</v>
      </c>
      <c r="C20" s="37" t="s">
        <v>87</v>
      </c>
      <c r="D20" s="38">
        <v>7700480190</v>
      </c>
      <c r="E20" s="38">
        <v>122</v>
      </c>
      <c r="F20" s="40">
        <v>2000</v>
      </c>
      <c r="G20" s="40">
        <v>3000</v>
      </c>
    </row>
    <row r="21" spans="1:7" ht="31.5">
      <c r="A21" s="31" t="s">
        <v>123</v>
      </c>
      <c r="B21" s="32" t="s">
        <v>194</v>
      </c>
      <c r="C21" s="37" t="s">
        <v>87</v>
      </c>
      <c r="D21" s="38">
        <v>7700480190</v>
      </c>
      <c r="E21" s="33">
        <v>242</v>
      </c>
      <c r="F21" s="24">
        <v>67800</v>
      </c>
      <c r="G21" s="24">
        <v>111700</v>
      </c>
    </row>
    <row r="22" spans="1:7" ht="31.5">
      <c r="A22" s="39" t="s">
        <v>118</v>
      </c>
      <c r="B22" s="32" t="s">
        <v>194</v>
      </c>
      <c r="C22" s="37" t="s">
        <v>87</v>
      </c>
      <c r="D22" s="38">
        <v>7700480190</v>
      </c>
      <c r="E22" s="33">
        <v>244</v>
      </c>
      <c r="F22" s="24">
        <v>137300</v>
      </c>
      <c r="G22" s="24">
        <v>139300</v>
      </c>
    </row>
    <row r="23" spans="1:7">
      <c r="A23" s="31" t="s">
        <v>125</v>
      </c>
      <c r="B23" s="32" t="s">
        <v>194</v>
      </c>
      <c r="C23" s="37" t="s">
        <v>87</v>
      </c>
      <c r="D23" s="38">
        <v>7700489999</v>
      </c>
      <c r="E23" s="38">
        <v>852</v>
      </c>
      <c r="F23" s="40">
        <v>2000</v>
      </c>
      <c r="G23" s="40">
        <v>2000</v>
      </c>
    </row>
    <row r="24" spans="1:7" s="143" customFormat="1" ht="31.5">
      <c r="A24" s="138" t="s">
        <v>118</v>
      </c>
      <c r="B24" s="139" t="s">
        <v>194</v>
      </c>
      <c r="C24" s="139" t="s">
        <v>95</v>
      </c>
      <c r="D24" s="140">
        <v>7703387010</v>
      </c>
      <c r="E24" s="141">
        <v>244</v>
      </c>
      <c r="F24" s="142">
        <v>10000</v>
      </c>
      <c r="G24" s="142">
        <v>10000</v>
      </c>
    </row>
    <row r="25" spans="1:7" ht="34.5" customHeight="1">
      <c r="A25" s="9" t="s">
        <v>88</v>
      </c>
      <c r="B25" s="29" t="s">
        <v>194</v>
      </c>
      <c r="C25" s="35" t="s">
        <v>89</v>
      </c>
      <c r="D25" s="36"/>
      <c r="E25" s="36"/>
      <c r="F25" s="42">
        <f>F26</f>
        <v>9000</v>
      </c>
      <c r="G25" s="42">
        <f>G26</f>
        <v>9000</v>
      </c>
    </row>
    <row r="26" spans="1:7" ht="31.5">
      <c r="A26" s="31" t="s">
        <v>124</v>
      </c>
      <c r="B26" s="32" t="s">
        <v>194</v>
      </c>
      <c r="C26" s="37" t="s">
        <v>89</v>
      </c>
      <c r="D26" s="38">
        <v>7701300000</v>
      </c>
      <c r="E26" s="38"/>
      <c r="F26" s="40">
        <f>F27</f>
        <v>9000</v>
      </c>
      <c r="G26" s="40">
        <f>G27</f>
        <v>9000</v>
      </c>
    </row>
    <row r="27" spans="1:7">
      <c r="A27" s="31" t="s">
        <v>23</v>
      </c>
      <c r="B27" s="32" t="s">
        <v>194</v>
      </c>
      <c r="C27" s="37" t="s">
        <v>89</v>
      </c>
      <c r="D27" s="38">
        <v>7701389999</v>
      </c>
      <c r="E27" s="38">
        <v>540</v>
      </c>
      <c r="F27" s="40">
        <v>9000</v>
      </c>
      <c r="G27" s="40">
        <v>9000</v>
      </c>
    </row>
    <row r="28" spans="1:7" s="98" customFormat="1">
      <c r="A28" s="34" t="s">
        <v>192</v>
      </c>
      <c r="B28" s="36">
        <v>996</v>
      </c>
      <c r="C28" s="37"/>
      <c r="D28" s="35" t="s">
        <v>227</v>
      </c>
      <c r="E28" s="38"/>
      <c r="F28" s="42">
        <f>F29</f>
        <v>95000</v>
      </c>
      <c r="G28" s="42">
        <f>G29</f>
        <v>0</v>
      </c>
    </row>
    <row r="29" spans="1:7" s="98" customFormat="1">
      <c r="A29" s="31" t="s">
        <v>195</v>
      </c>
      <c r="B29" s="38">
        <v>996</v>
      </c>
      <c r="C29" s="37" t="s">
        <v>193</v>
      </c>
      <c r="D29" s="37" t="s">
        <v>227</v>
      </c>
      <c r="E29" s="38">
        <v>800</v>
      </c>
      <c r="F29" s="40">
        <v>95000</v>
      </c>
      <c r="G29" s="40">
        <v>0</v>
      </c>
    </row>
    <row r="30" spans="1:7" s="98" customFormat="1">
      <c r="A30" s="31" t="s">
        <v>196</v>
      </c>
      <c r="B30" s="38">
        <v>996</v>
      </c>
      <c r="C30" s="37" t="s">
        <v>193</v>
      </c>
      <c r="D30" s="37" t="s">
        <v>228</v>
      </c>
      <c r="E30" s="38">
        <v>880</v>
      </c>
      <c r="F30" s="40">
        <v>95000</v>
      </c>
      <c r="G30" s="40">
        <v>0</v>
      </c>
    </row>
    <row r="31" spans="1:7">
      <c r="A31" s="9" t="s">
        <v>90</v>
      </c>
      <c r="B31" s="29" t="s">
        <v>194</v>
      </c>
      <c r="C31" s="35" t="s">
        <v>91</v>
      </c>
      <c r="D31" s="36">
        <v>7700100000</v>
      </c>
      <c r="E31" s="36"/>
      <c r="F31" s="42">
        <f>F32</f>
        <v>3000</v>
      </c>
      <c r="G31" s="42">
        <f>G32</f>
        <v>3000</v>
      </c>
    </row>
    <row r="32" spans="1:7">
      <c r="A32" s="31" t="s">
        <v>127</v>
      </c>
      <c r="B32" s="32" t="s">
        <v>194</v>
      </c>
      <c r="C32" s="37" t="s">
        <v>91</v>
      </c>
      <c r="D32" s="38">
        <v>7700189120</v>
      </c>
      <c r="E32" s="38"/>
      <c r="F32" s="40">
        <f>F33</f>
        <v>3000</v>
      </c>
      <c r="G32" s="40">
        <f>G33</f>
        <v>3000</v>
      </c>
    </row>
    <row r="33" spans="1:7">
      <c r="A33" s="31" t="s">
        <v>128</v>
      </c>
      <c r="B33" s="32" t="s">
        <v>194</v>
      </c>
      <c r="C33" s="37" t="s">
        <v>91</v>
      </c>
      <c r="D33" s="38">
        <v>7700789120</v>
      </c>
      <c r="E33" s="38">
        <v>870</v>
      </c>
      <c r="F33" s="40">
        <v>3000</v>
      </c>
      <c r="G33" s="40">
        <v>3000</v>
      </c>
    </row>
    <row r="34" spans="1:7" ht="48">
      <c r="A34" s="135" t="s">
        <v>200</v>
      </c>
      <c r="B34" s="29" t="s">
        <v>194</v>
      </c>
      <c r="C34" s="35" t="s">
        <v>198</v>
      </c>
      <c r="D34" s="36"/>
      <c r="E34" s="36"/>
      <c r="F34" s="42">
        <f>F35</f>
        <v>700</v>
      </c>
      <c r="G34" s="42">
        <f>G35</f>
        <v>700</v>
      </c>
    </row>
    <row r="35" spans="1:7" ht="31.5">
      <c r="A35" s="138" t="s">
        <v>118</v>
      </c>
      <c r="B35" s="32" t="s">
        <v>194</v>
      </c>
      <c r="C35" s="37" t="s">
        <v>198</v>
      </c>
      <c r="D35" s="38" t="s">
        <v>229</v>
      </c>
      <c r="E35" s="38"/>
      <c r="F35" s="40">
        <v>700</v>
      </c>
      <c r="G35" s="40">
        <v>700</v>
      </c>
    </row>
    <row r="36" spans="1:7">
      <c r="A36" s="31" t="s">
        <v>201</v>
      </c>
      <c r="B36" s="32" t="s">
        <v>194</v>
      </c>
      <c r="C36" s="37" t="s">
        <v>198</v>
      </c>
      <c r="D36" s="38" t="s">
        <v>229</v>
      </c>
      <c r="E36" s="38">
        <v>244</v>
      </c>
      <c r="F36" s="40">
        <v>700</v>
      </c>
      <c r="G36" s="40">
        <v>700</v>
      </c>
    </row>
    <row r="37" spans="1:7">
      <c r="A37" s="9" t="s">
        <v>145</v>
      </c>
      <c r="B37" s="21" t="s">
        <v>194</v>
      </c>
      <c r="C37" s="35" t="s">
        <v>146</v>
      </c>
      <c r="D37" s="36">
        <v>7030251180</v>
      </c>
      <c r="E37" s="36"/>
      <c r="F37" s="42">
        <f>F38</f>
        <v>39700</v>
      </c>
      <c r="G37" s="42">
        <f>G38</f>
        <v>39800</v>
      </c>
    </row>
    <row r="38" spans="1:7">
      <c r="A38" s="31" t="s">
        <v>144</v>
      </c>
      <c r="B38" s="37" t="s">
        <v>194</v>
      </c>
      <c r="C38" s="37" t="s">
        <v>143</v>
      </c>
      <c r="D38" s="38">
        <v>7030251180</v>
      </c>
      <c r="E38" s="38"/>
      <c r="F38" s="40">
        <f>F39</f>
        <v>39700</v>
      </c>
      <c r="G38" s="40">
        <f>G39</f>
        <v>39800</v>
      </c>
    </row>
    <row r="39" spans="1:7" ht="47.25">
      <c r="A39" s="22" t="s">
        <v>142</v>
      </c>
      <c r="B39" s="37" t="s">
        <v>194</v>
      </c>
      <c r="C39" s="37" t="s">
        <v>143</v>
      </c>
      <c r="D39" s="38">
        <v>7030251180</v>
      </c>
      <c r="E39" s="38"/>
      <c r="F39" s="40">
        <f>F40+F41</f>
        <v>39700</v>
      </c>
      <c r="G39" s="40">
        <f>G40+G41</f>
        <v>39800</v>
      </c>
    </row>
    <row r="40" spans="1:7" ht="37.5" customHeight="1">
      <c r="A40" s="31" t="s">
        <v>117</v>
      </c>
      <c r="B40" s="37" t="s">
        <v>194</v>
      </c>
      <c r="C40" s="37" t="s">
        <v>143</v>
      </c>
      <c r="D40" s="38">
        <v>7030251180</v>
      </c>
      <c r="E40" s="38">
        <v>121</v>
      </c>
      <c r="F40" s="40">
        <v>37000</v>
      </c>
      <c r="G40" s="40">
        <v>37000</v>
      </c>
    </row>
    <row r="41" spans="1:7" ht="31.5">
      <c r="A41" s="39" t="s">
        <v>118</v>
      </c>
      <c r="B41" s="37" t="s">
        <v>194</v>
      </c>
      <c r="C41" s="37" t="s">
        <v>143</v>
      </c>
      <c r="D41" s="38">
        <v>7030251180</v>
      </c>
      <c r="E41" s="38">
        <v>244</v>
      </c>
      <c r="F41" s="40">
        <v>2700</v>
      </c>
      <c r="G41" s="40">
        <v>2800</v>
      </c>
    </row>
    <row r="42" spans="1:7" ht="31.5">
      <c r="A42" s="9" t="s">
        <v>92</v>
      </c>
      <c r="B42" s="35" t="s">
        <v>194</v>
      </c>
      <c r="C42" s="35" t="s">
        <v>93</v>
      </c>
      <c r="D42" s="36"/>
      <c r="E42" s="36"/>
      <c r="F42" s="42">
        <f>F44+F46</f>
        <v>31800</v>
      </c>
      <c r="G42" s="42">
        <f>G44+G46</f>
        <v>58800</v>
      </c>
    </row>
    <row r="43" spans="1:7" s="143" customFormat="1" ht="31.5">
      <c r="A43" s="144" t="s">
        <v>94</v>
      </c>
      <c r="B43" s="145" t="s">
        <v>194</v>
      </c>
      <c r="C43" s="145" t="s">
        <v>95</v>
      </c>
      <c r="D43" s="146"/>
      <c r="E43" s="146"/>
      <c r="F43" s="147">
        <f>F44</f>
        <v>10800</v>
      </c>
      <c r="G43" s="147">
        <f>G44</f>
        <v>10800</v>
      </c>
    </row>
    <row r="44" spans="1:7" s="143" customFormat="1" ht="31.5">
      <c r="A44" s="148" t="s">
        <v>94</v>
      </c>
      <c r="B44" s="139" t="s">
        <v>194</v>
      </c>
      <c r="C44" s="139" t="s">
        <v>95</v>
      </c>
      <c r="D44" s="140">
        <v>7703300000</v>
      </c>
      <c r="E44" s="141"/>
      <c r="F44" s="142">
        <f>F45</f>
        <v>10800</v>
      </c>
      <c r="G44" s="142">
        <f>G45</f>
        <v>10800</v>
      </c>
    </row>
    <row r="45" spans="1:7" s="143" customFormat="1" ht="31.5">
      <c r="A45" s="138" t="s">
        <v>118</v>
      </c>
      <c r="B45" s="139" t="s">
        <v>194</v>
      </c>
      <c r="C45" s="139" t="s">
        <v>95</v>
      </c>
      <c r="D45" s="140">
        <v>7703387010</v>
      </c>
      <c r="E45" s="141">
        <v>540</v>
      </c>
      <c r="F45" s="142">
        <v>10800</v>
      </c>
      <c r="G45" s="142">
        <v>10800</v>
      </c>
    </row>
    <row r="46" spans="1:7" s="143" customFormat="1" ht="31.5">
      <c r="A46" s="144" t="s">
        <v>129</v>
      </c>
      <c r="B46" s="145" t="s">
        <v>194</v>
      </c>
      <c r="C46" s="145" t="s">
        <v>97</v>
      </c>
      <c r="D46" s="146"/>
      <c r="E46" s="146"/>
      <c r="F46" s="147">
        <f>F47</f>
        <v>21000</v>
      </c>
      <c r="G46" s="147">
        <f>G47</f>
        <v>48000</v>
      </c>
    </row>
    <row r="47" spans="1:7" ht="31.5">
      <c r="A47" s="39" t="s">
        <v>118</v>
      </c>
      <c r="B47" s="37" t="s">
        <v>194</v>
      </c>
      <c r="C47" s="37" t="s">
        <v>97</v>
      </c>
      <c r="D47" s="38">
        <v>7703280190</v>
      </c>
      <c r="E47" s="38">
        <v>244</v>
      </c>
      <c r="F47" s="40">
        <v>21000</v>
      </c>
      <c r="G47" s="40">
        <v>48000</v>
      </c>
    </row>
    <row r="48" spans="1:7">
      <c r="A48" s="9" t="s">
        <v>98</v>
      </c>
      <c r="B48" s="35" t="s">
        <v>194</v>
      </c>
      <c r="C48" s="35" t="s">
        <v>99</v>
      </c>
      <c r="D48" s="36"/>
      <c r="E48" s="36"/>
      <c r="F48" s="42">
        <f t="shared" ref="F48:G50" si="0">F49</f>
        <v>150800</v>
      </c>
      <c r="G48" s="42">
        <f t="shared" si="0"/>
        <v>125000</v>
      </c>
    </row>
    <row r="49" spans="1:7">
      <c r="A49" s="31" t="s">
        <v>100</v>
      </c>
      <c r="B49" s="37" t="s">
        <v>194</v>
      </c>
      <c r="C49" s="37" t="s">
        <v>101</v>
      </c>
      <c r="D49" s="38"/>
      <c r="E49" s="38"/>
      <c r="F49" s="40">
        <f t="shared" si="0"/>
        <v>150800</v>
      </c>
      <c r="G49" s="40">
        <f t="shared" si="0"/>
        <v>125000</v>
      </c>
    </row>
    <row r="50" spans="1:7" ht="31.5">
      <c r="A50" s="43" t="s">
        <v>133</v>
      </c>
      <c r="B50" s="37" t="s">
        <v>194</v>
      </c>
      <c r="C50" s="37" t="s">
        <v>101</v>
      </c>
      <c r="D50" s="38">
        <v>4200000000</v>
      </c>
      <c r="E50" s="38"/>
      <c r="F50" s="40">
        <f t="shared" si="0"/>
        <v>150800</v>
      </c>
      <c r="G50" s="40">
        <f t="shared" si="0"/>
        <v>125000</v>
      </c>
    </row>
    <row r="51" spans="1:7" ht="31.5">
      <c r="A51" s="39" t="s">
        <v>118</v>
      </c>
      <c r="B51" s="37" t="s">
        <v>194</v>
      </c>
      <c r="C51" s="37" t="s">
        <v>101</v>
      </c>
      <c r="D51" s="38">
        <v>4200189999</v>
      </c>
      <c r="E51" s="38">
        <v>244</v>
      </c>
      <c r="F51" s="40">
        <v>150800</v>
      </c>
      <c r="G51" s="40">
        <v>125000</v>
      </c>
    </row>
    <row r="52" spans="1:7">
      <c r="A52" s="9" t="s">
        <v>102</v>
      </c>
      <c r="B52" s="35" t="s">
        <v>194</v>
      </c>
      <c r="C52" s="35" t="s">
        <v>103</v>
      </c>
      <c r="D52" s="36"/>
      <c r="E52" s="36"/>
      <c r="F52" s="42">
        <f>F53</f>
        <v>45000</v>
      </c>
      <c r="G52" s="42">
        <f>G53</f>
        <v>98000</v>
      </c>
    </row>
    <row r="53" spans="1:7">
      <c r="A53" s="34" t="s">
        <v>111</v>
      </c>
      <c r="B53" s="35" t="s">
        <v>194</v>
      </c>
      <c r="C53" s="35" t="s">
        <v>112</v>
      </c>
      <c r="D53" s="36"/>
      <c r="E53" s="36"/>
      <c r="F53" s="42">
        <f>F54+F56+F58+F60+F62</f>
        <v>45000</v>
      </c>
      <c r="G53" s="42">
        <f>G54+G56+G58+G60+G62</f>
        <v>98000</v>
      </c>
    </row>
    <row r="54" spans="1:7" ht="31.5">
      <c r="A54" s="45" t="s">
        <v>130</v>
      </c>
      <c r="B54" s="37" t="s">
        <v>194</v>
      </c>
      <c r="C54" s="37" t="s">
        <v>112</v>
      </c>
      <c r="D54" s="46">
        <v>7701500000</v>
      </c>
      <c r="E54" s="38"/>
      <c r="F54" s="40">
        <f>F55</f>
        <v>5000</v>
      </c>
      <c r="G54" s="40">
        <f>G55</f>
        <v>5000</v>
      </c>
    </row>
    <row r="55" spans="1:7" ht="31.5">
      <c r="A55" s="39" t="s">
        <v>118</v>
      </c>
      <c r="B55" s="37" t="s">
        <v>194</v>
      </c>
      <c r="C55" s="37" t="s">
        <v>112</v>
      </c>
      <c r="D55" s="38">
        <v>7701589999</v>
      </c>
      <c r="E55" s="38">
        <v>244</v>
      </c>
      <c r="F55" s="40">
        <v>5000</v>
      </c>
      <c r="G55" s="40">
        <v>5000</v>
      </c>
    </row>
    <row r="56" spans="1:7" ht="31.5">
      <c r="A56" s="45" t="s">
        <v>133</v>
      </c>
      <c r="B56" s="37" t="s">
        <v>194</v>
      </c>
      <c r="C56" s="37" t="s">
        <v>112</v>
      </c>
      <c r="D56" s="46">
        <v>7702500000</v>
      </c>
      <c r="E56" s="38"/>
      <c r="F56" s="40">
        <f>F57</f>
        <v>10000</v>
      </c>
      <c r="G56" s="40">
        <f>G57</f>
        <v>45000</v>
      </c>
    </row>
    <row r="57" spans="1:7" ht="31.5">
      <c r="A57" s="39" t="s">
        <v>118</v>
      </c>
      <c r="B57" s="37" t="s">
        <v>194</v>
      </c>
      <c r="C57" s="37" t="s">
        <v>112</v>
      </c>
      <c r="D57" s="38">
        <v>7702589999</v>
      </c>
      <c r="E57" s="38">
        <v>244</v>
      </c>
      <c r="F57" s="40">
        <v>10000</v>
      </c>
      <c r="G57" s="40">
        <v>45000</v>
      </c>
    </row>
    <row r="58" spans="1:7" ht="31.5">
      <c r="A58" s="45" t="s">
        <v>185</v>
      </c>
      <c r="B58" s="37" t="s">
        <v>194</v>
      </c>
      <c r="C58" s="37" t="s">
        <v>112</v>
      </c>
      <c r="D58" s="46">
        <v>7703500000</v>
      </c>
      <c r="E58" s="38"/>
      <c r="F58" s="40">
        <f>F59</f>
        <v>1000</v>
      </c>
      <c r="G58" s="40">
        <f>G59</f>
        <v>2000</v>
      </c>
    </row>
    <row r="59" spans="1:7" ht="31.5">
      <c r="A59" s="39" t="s">
        <v>118</v>
      </c>
      <c r="B59" s="37" t="s">
        <v>194</v>
      </c>
      <c r="C59" s="37" t="s">
        <v>112</v>
      </c>
      <c r="D59" s="38">
        <v>7703589999</v>
      </c>
      <c r="E59" s="38">
        <v>244</v>
      </c>
      <c r="F59" s="40">
        <v>1000</v>
      </c>
      <c r="G59" s="40">
        <v>2000</v>
      </c>
    </row>
    <row r="60" spans="1:7">
      <c r="A60" s="45" t="s">
        <v>131</v>
      </c>
      <c r="B60" s="37" t="s">
        <v>194</v>
      </c>
      <c r="C60" s="37" t="s">
        <v>112</v>
      </c>
      <c r="D60" s="38">
        <v>7704500000</v>
      </c>
      <c r="E60" s="38"/>
      <c r="F60" s="40">
        <f>F61</f>
        <v>1000</v>
      </c>
      <c r="G60" s="40">
        <f>G61</f>
        <v>2000</v>
      </c>
    </row>
    <row r="61" spans="1:7" ht="31.5">
      <c r="A61" s="39" t="s">
        <v>118</v>
      </c>
      <c r="B61" s="37" t="s">
        <v>194</v>
      </c>
      <c r="C61" s="37" t="s">
        <v>112</v>
      </c>
      <c r="D61" s="38">
        <v>7704589999</v>
      </c>
      <c r="E61" s="38">
        <v>244</v>
      </c>
      <c r="F61" s="40">
        <v>1000</v>
      </c>
      <c r="G61" s="40">
        <v>2000</v>
      </c>
    </row>
    <row r="62" spans="1:7" ht="31.5">
      <c r="A62" s="45" t="s">
        <v>132</v>
      </c>
      <c r="B62" s="37" t="s">
        <v>194</v>
      </c>
      <c r="C62" s="37" t="s">
        <v>112</v>
      </c>
      <c r="D62" s="38">
        <v>7705500000</v>
      </c>
      <c r="E62" s="38"/>
      <c r="F62" s="40">
        <f>F63</f>
        <v>28000</v>
      </c>
      <c r="G62" s="40">
        <f>G63</f>
        <v>44000</v>
      </c>
    </row>
    <row r="63" spans="1:7" ht="31.5">
      <c r="A63" s="39" t="s">
        <v>118</v>
      </c>
      <c r="B63" s="37" t="s">
        <v>194</v>
      </c>
      <c r="C63" s="37" t="s">
        <v>112</v>
      </c>
      <c r="D63" s="38">
        <v>7705589999</v>
      </c>
      <c r="E63" s="38">
        <v>244</v>
      </c>
      <c r="F63" s="40">
        <v>28000</v>
      </c>
      <c r="G63" s="40">
        <v>44000</v>
      </c>
    </row>
    <row r="64" spans="1:7">
      <c r="A64" s="9" t="s">
        <v>106</v>
      </c>
      <c r="B64" s="35" t="s">
        <v>194</v>
      </c>
      <c r="C64" s="35" t="s">
        <v>107</v>
      </c>
      <c r="D64" s="36"/>
      <c r="E64" s="36"/>
      <c r="F64" s="42">
        <f>F65+F70</f>
        <v>340000</v>
      </c>
      <c r="G64" s="42">
        <f>G65+G70</f>
        <v>340000</v>
      </c>
    </row>
    <row r="65" spans="1:7">
      <c r="A65" s="31" t="s">
        <v>152</v>
      </c>
      <c r="B65" s="35" t="s">
        <v>194</v>
      </c>
      <c r="C65" s="35" t="s">
        <v>109</v>
      </c>
      <c r="D65" s="36"/>
      <c r="E65" s="36"/>
      <c r="F65" s="42">
        <f>F66</f>
        <v>208000</v>
      </c>
      <c r="G65" s="42">
        <f>G66</f>
        <v>208000</v>
      </c>
    </row>
    <row r="66" spans="1:7" ht="31.5">
      <c r="A66" s="34" t="s">
        <v>169</v>
      </c>
      <c r="B66" s="37" t="s">
        <v>194</v>
      </c>
      <c r="C66" s="37" t="s">
        <v>109</v>
      </c>
      <c r="D66" s="61">
        <v>7700700000</v>
      </c>
      <c r="E66" s="38"/>
      <c r="F66" s="40">
        <f>SUM(F67:F69)</f>
        <v>208000</v>
      </c>
      <c r="G66" s="40">
        <f>SUM(G67:G69)</f>
        <v>208000</v>
      </c>
    </row>
    <row r="67" spans="1:7" ht="31.5">
      <c r="A67" s="45" t="s">
        <v>126</v>
      </c>
      <c r="B67" s="37" t="s">
        <v>194</v>
      </c>
      <c r="C67" s="37" t="s">
        <v>109</v>
      </c>
      <c r="D67" s="61">
        <v>7700782110</v>
      </c>
      <c r="E67" s="38">
        <v>111</v>
      </c>
      <c r="F67" s="40">
        <v>195000</v>
      </c>
      <c r="G67" s="40">
        <v>195000</v>
      </c>
    </row>
    <row r="68" spans="1:7" ht="31.5">
      <c r="A68" s="31" t="s">
        <v>123</v>
      </c>
      <c r="B68" s="37" t="s">
        <v>194</v>
      </c>
      <c r="C68" s="37" t="s">
        <v>109</v>
      </c>
      <c r="D68" s="61">
        <v>7700782190</v>
      </c>
      <c r="E68" s="38">
        <v>122</v>
      </c>
      <c r="F68" s="40">
        <v>1000</v>
      </c>
      <c r="G68" s="40">
        <v>1000</v>
      </c>
    </row>
    <row r="69" spans="1:7" ht="31.5">
      <c r="A69" s="39" t="s">
        <v>118</v>
      </c>
      <c r="B69" s="37" t="s">
        <v>194</v>
      </c>
      <c r="C69" s="37" t="s">
        <v>109</v>
      </c>
      <c r="D69" s="61">
        <v>7700782190</v>
      </c>
      <c r="E69" s="38">
        <v>244</v>
      </c>
      <c r="F69" s="40">
        <v>12000</v>
      </c>
      <c r="G69" s="40">
        <v>12000</v>
      </c>
    </row>
    <row r="70" spans="1:7" ht="31.5">
      <c r="A70" s="62" t="s">
        <v>167</v>
      </c>
      <c r="B70" s="37" t="s">
        <v>194</v>
      </c>
      <c r="C70" s="37" t="s">
        <v>109</v>
      </c>
      <c r="D70" s="61">
        <v>7700800000</v>
      </c>
      <c r="E70" s="38"/>
      <c r="F70" s="42">
        <f>F71+F72</f>
        <v>132000</v>
      </c>
      <c r="G70" s="42">
        <f>G71+G72</f>
        <v>132000</v>
      </c>
    </row>
    <row r="71" spans="1:7" ht="31.5">
      <c r="A71" s="45" t="s">
        <v>126</v>
      </c>
      <c r="B71" s="37" t="s">
        <v>194</v>
      </c>
      <c r="C71" s="37" t="s">
        <v>109</v>
      </c>
      <c r="D71" s="61">
        <v>7700882110</v>
      </c>
      <c r="E71" s="38">
        <v>111</v>
      </c>
      <c r="F71" s="40">
        <v>130000</v>
      </c>
      <c r="G71" s="40">
        <v>130000</v>
      </c>
    </row>
    <row r="72" spans="1:7" ht="31.5">
      <c r="A72" s="39" t="s">
        <v>118</v>
      </c>
      <c r="B72" s="37" t="s">
        <v>194</v>
      </c>
      <c r="C72" s="37" t="s">
        <v>109</v>
      </c>
      <c r="D72" s="61">
        <v>7700882190</v>
      </c>
      <c r="E72" s="38">
        <v>244</v>
      </c>
      <c r="F72" s="40">
        <v>2000</v>
      </c>
      <c r="G72" s="40">
        <v>2000</v>
      </c>
    </row>
    <row r="73" spans="1:7" s="108" customFormat="1">
      <c r="A73" s="104" t="s">
        <v>189</v>
      </c>
      <c r="B73" s="105">
        <v>996</v>
      </c>
      <c r="C73" s="105"/>
      <c r="D73" s="106"/>
      <c r="E73" s="38"/>
      <c r="F73" s="107">
        <f>F74</f>
        <v>30000</v>
      </c>
      <c r="G73" s="107">
        <f>G74</f>
        <v>30000</v>
      </c>
    </row>
    <row r="74" spans="1:7" s="98" customFormat="1" ht="34.5" customHeight="1">
      <c r="A74" s="109" t="s">
        <v>188</v>
      </c>
      <c r="B74" s="110">
        <v>996</v>
      </c>
      <c r="C74" s="110">
        <v>1001</v>
      </c>
      <c r="D74" s="111" t="s">
        <v>230</v>
      </c>
      <c r="E74" s="38">
        <v>321</v>
      </c>
      <c r="F74" s="112">
        <f>F75</f>
        <v>30000</v>
      </c>
      <c r="G74" s="112">
        <f>G75</f>
        <v>30000</v>
      </c>
    </row>
    <row r="75" spans="1:7" s="98" customFormat="1">
      <c r="A75" s="109" t="s">
        <v>184</v>
      </c>
      <c r="B75" s="110">
        <v>996</v>
      </c>
      <c r="C75" s="110">
        <v>1001</v>
      </c>
      <c r="D75" s="111" t="s">
        <v>230</v>
      </c>
      <c r="E75" s="38">
        <v>321</v>
      </c>
      <c r="F75" s="112">
        <v>30000</v>
      </c>
      <c r="G75" s="112">
        <v>30000</v>
      </c>
    </row>
    <row r="76" spans="1:7">
      <c r="A76" s="9" t="s">
        <v>110</v>
      </c>
      <c r="B76" s="21"/>
      <c r="C76" s="21"/>
      <c r="D76" s="10"/>
      <c r="E76" s="10"/>
      <c r="F76" s="42">
        <f>F13+F28+F37+F42+F48+F52+F64+F73+F34</f>
        <v>2606100</v>
      </c>
      <c r="G76" s="42">
        <f>G13+G28+G37+G42+G48+G52+G64+G73+G34</f>
        <v>2613300</v>
      </c>
    </row>
    <row r="78" spans="1:7" ht="18.75">
      <c r="A78" s="1" t="s">
        <v>176</v>
      </c>
      <c r="B78" s="97"/>
      <c r="C78" s="97"/>
      <c r="F78" s="3"/>
      <c r="G78" s="3" t="s">
        <v>177</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verticalDpi="0" r:id="rId1"/>
  <headerFooter alignWithMargins="0"/>
</worksheet>
</file>

<file path=xl/worksheets/sheet15.xml><?xml version="1.0" encoding="utf-8"?>
<worksheet xmlns="http://schemas.openxmlformats.org/spreadsheetml/2006/main" xmlns:r="http://schemas.openxmlformats.org/officeDocument/2006/relationships">
  <dimension ref="A2:H33"/>
  <sheetViews>
    <sheetView topLeftCell="A10" workbookViewId="0">
      <selection activeCell="O15" sqref="O15"/>
    </sheetView>
  </sheetViews>
  <sheetFormatPr defaultColWidth="9.140625" defaultRowHeight="21"/>
  <cols>
    <col min="1" max="1" width="9.28515625" style="57" bestFit="1" customWidth="1"/>
    <col min="2" max="2" width="9.140625" style="57"/>
    <col min="3" max="5" width="12.28515625" style="57" bestFit="1" customWidth="1"/>
    <col min="6" max="16384" width="9.140625" style="57"/>
  </cols>
  <sheetData>
    <row r="2" spans="1:8">
      <c r="A2" s="57" t="s">
        <v>166</v>
      </c>
    </row>
    <row r="3" spans="1:8">
      <c r="A3" s="59"/>
      <c r="B3" s="59"/>
      <c r="C3" s="59" t="s">
        <v>164</v>
      </c>
      <c r="D3" s="59">
        <v>2015</v>
      </c>
      <c r="E3" s="59">
        <v>2016</v>
      </c>
      <c r="F3" s="59"/>
      <c r="G3" s="59"/>
      <c r="H3" s="59"/>
    </row>
    <row r="4" spans="1:8" s="58" customFormat="1">
      <c r="A4" s="60">
        <v>100</v>
      </c>
      <c r="B4" s="60"/>
      <c r="C4" s="60">
        <f>C6+C7+C8+C9</f>
        <v>4768200</v>
      </c>
      <c r="D4" s="60">
        <f>D6+D7+D8+D9</f>
        <v>4259000</v>
      </c>
      <c r="E4" s="60">
        <f>E6+E7+E8+E9</f>
        <v>3929600</v>
      </c>
      <c r="F4" s="60"/>
      <c r="G4" s="60"/>
      <c r="H4" s="60"/>
    </row>
    <row r="5" spans="1:8">
      <c r="A5" s="59"/>
      <c r="B5" s="59"/>
      <c r="C5" s="59"/>
      <c r="D5" s="59"/>
      <c r="E5" s="59"/>
      <c r="F5" s="59"/>
      <c r="G5" s="59"/>
      <c r="H5" s="59"/>
    </row>
    <row r="6" spans="1:8">
      <c r="A6" s="59">
        <v>102</v>
      </c>
      <c r="B6" s="59"/>
      <c r="C6" s="59">
        <v>971000</v>
      </c>
      <c r="D6" s="59">
        <v>971000</v>
      </c>
      <c r="E6" s="59">
        <v>971000</v>
      </c>
      <c r="F6" s="59"/>
      <c r="G6" s="59"/>
      <c r="H6" s="59"/>
    </row>
    <row r="7" spans="1:8">
      <c r="A7" s="59">
        <v>104</v>
      </c>
      <c r="B7" s="59"/>
      <c r="C7" s="59">
        <v>3751683</v>
      </c>
      <c r="D7" s="59">
        <v>3242483</v>
      </c>
      <c r="E7" s="59">
        <v>2913083</v>
      </c>
      <c r="F7" s="59"/>
      <c r="G7" s="59"/>
      <c r="H7" s="59"/>
    </row>
    <row r="8" spans="1:8">
      <c r="A8" s="59">
        <v>106</v>
      </c>
      <c r="B8" s="59"/>
      <c r="C8" s="59">
        <v>33517</v>
      </c>
      <c r="D8" s="59">
        <v>33517</v>
      </c>
      <c r="E8" s="59">
        <v>33517</v>
      </c>
      <c r="F8" s="59"/>
      <c r="G8" s="59"/>
      <c r="H8" s="59"/>
    </row>
    <row r="9" spans="1:8">
      <c r="A9" s="59">
        <v>111</v>
      </c>
      <c r="B9" s="59"/>
      <c r="C9" s="59">
        <v>12000</v>
      </c>
      <c r="D9" s="59">
        <v>12000</v>
      </c>
      <c r="E9" s="59">
        <v>12000</v>
      </c>
      <c r="F9" s="59"/>
      <c r="G9" s="59"/>
      <c r="H9" s="59"/>
    </row>
    <row r="10" spans="1:8">
      <c r="A10" s="59"/>
      <c r="B10" s="59"/>
      <c r="C10" s="59"/>
      <c r="D10" s="59"/>
      <c r="E10" s="59"/>
      <c r="F10" s="59"/>
      <c r="G10" s="59"/>
      <c r="H10" s="59"/>
    </row>
    <row r="11" spans="1:8" s="58" customFormat="1">
      <c r="A11" s="60">
        <v>203</v>
      </c>
      <c r="B11" s="60"/>
      <c r="C11" s="60">
        <v>183000</v>
      </c>
      <c r="D11" s="60">
        <v>183500</v>
      </c>
      <c r="E11" s="60">
        <v>183500</v>
      </c>
      <c r="F11" s="60"/>
      <c r="G11" s="60"/>
      <c r="H11" s="60"/>
    </row>
    <row r="12" spans="1:8">
      <c r="A12" s="59"/>
      <c r="B12" s="59"/>
      <c r="C12" s="59"/>
      <c r="D12" s="59"/>
      <c r="E12" s="59"/>
      <c r="F12" s="59"/>
      <c r="G12" s="59"/>
      <c r="H12" s="59"/>
    </row>
    <row r="13" spans="1:8">
      <c r="A13" s="60">
        <v>300</v>
      </c>
      <c r="B13" s="60"/>
      <c r="C13" s="60">
        <f>C14+C15</f>
        <v>956000</v>
      </c>
      <c r="D13" s="60">
        <f>D14+D15</f>
        <v>980000</v>
      </c>
      <c r="E13" s="60">
        <f>E14+E15</f>
        <v>980000</v>
      </c>
      <c r="F13" s="59"/>
      <c r="G13" s="59"/>
      <c r="H13" s="59"/>
    </row>
    <row r="14" spans="1:8">
      <c r="A14" s="59">
        <v>309</v>
      </c>
      <c r="B14" s="59"/>
      <c r="C14" s="59">
        <v>10000</v>
      </c>
      <c r="D14" s="59">
        <v>10000</v>
      </c>
      <c r="E14" s="59">
        <v>10000</v>
      </c>
      <c r="F14" s="59"/>
      <c r="G14" s="59"/>
      <c r="H14" s="59"/>
    </row>
    <row r="15" spans="1:8">
      <c r="A15" s="59">
        <v>310</v>
      </c>
      <c r="B15" s="59"/>
      <c r="C15" s="59">
        <v>946000</v>
      </c>
      <c r="D15" s="59">
        <v>970000</v>
      </c>
      <c r="E15" s="59">
        <v>970000</v>
      </c>
      <c r="F15" s="59"/>
      <c r="G15" s="59"/>
      <c r="H15" s="59"/>
    </row>
    <row r="16" spans="1:8">
      <c r="A16" s="59"/>
      <c r="B16" s="59"/>
      <c r="C16" s="59"/>
      <c r="D16" s="59"/>
      <c r="E16" s="59"/>
      <c r="F16" s="59"/>
      <c r="G16" s="59"/>
      <c r="H16" s="59"/>
    </row>
    <row r="17" spans="1:8" s="58" customFormat="1">
      <c r="A17" s="60">
        <v>409</v>
      </c>
      <c r="B17" s="60"/>
      <c r="C17" s="60">
        <v>1055100</v>
      </c>
      <c r="D17" s="60">
        <v>1234800</v>
      </c>
      <c r="E17" s="60">
        <v>1421000</v>
      </c>
      <c r="F17" s="60"/>
      <c r="G17" s="60"/>
      <c r="H17" s="60"/>
    </row>
    <row r="18" spans="1:8">
      <c r="A18" s="59"/>
      <c r="B18" s="59"/>
      <c r="C18" s="59"/>
      <c r="D18" s="59"/>
      <c r="E18" s="59"/>
      <c r="F18" s="59"/>
      <c r="G18" s="59"/>
      <c r="H18" s="59"/>
    </row>
    <row r="19" spans="1:8" s="58" customFormat="1">
      <c r="A19" s="60">
        <v>500</v>
      </c>
      <c r="B19" s="60"/>
      <c r="C19" s="60">
        <f>C21+C22</f>
        <v>371000</v>
      </c>
      <c r="D19" s="60">
        <f>D21+D22</f>
        <v>331000</v>
      </c>
      <c r="E19" s="60">
        <f>E21+E22</f>
        <v>326000</v>
      </c>
      <c r="F19" s="60"/>
      <c r="G19" s="60"/>
      <c r="H19" s="60"/>
    </row>
    <row r="20" spans="1:8">
      <c r="A20" s="59"/>
      <c r="B20" s="59"/>
      <c r="C20" s="59"/>
      <c r="D20" s="59"/>
      <c r="E20" s="59"/>
      <c r="F20" s="59"/>
      <c r="G20" s="59"/>
      <c r="H20" s="59"/>
    </row>
    <row r="21" spans="1:8">
      <c r="A21" s="59">
        <v>502</v>
      </c>
      <c r="B21" s="59"/>
      <c r="C21" s="59">
        <v>60000</v>
      </c>
      <c r="D21" s="59">
        <v>20000</v>
      </c>
      <c r="E21" s="59">
        <v>15000</v>
      </c>
      <c r="F21" s="59"/>
      <c r="G21" s="59"/>
      <c r="H21" s="59"/>
    </row>
    <row r="22" spans="1:8">
      <c r="A22" s="59">
        <v>503</v>
      </c>
      <c r="B22" s="59"/>
      <c r="C22" s="59">
        <v>311000</v>
      </c>
      <c r="D22" s="59">
        <v>311000</v>
      </c>
      <c r="E22" s="59">
        <v>311000</v>
      </c>
      <c r="F22" s="59"/>
      <c r="G22" s="59"/>
      <c r="H22" s="59"/>
    </row>
    <row r="23" spans="1:8">
      <c r="A23" s="59"/>
      <c r="B23" s="59"/>
      <c r="C23" s="59"/>
      <c r="D23" s="59"/>
      <c r="E23" s="59"/>
      <c r="F23" s="59"/>
      <c r="G23" s="59"/>
      <c r="H23" s="59"/>
    </row>
    <row r="24" spans="1:8" s="58" customFormat="1">
      <c r="A24" s="60">
        <v>707</v>
      </c>
      <c r="B24" s="60"/>
      <c r="C24" s="60">
        <v>12000</v>
      </c>
      <c r="D24" s="60">
        <v>12000</v>
      </c>
      <c r="E24" s="60">
        <v>12000</v>
      </c>
      <c r="F24" s="60"/>
      <c r="G24" s="60"/>
      <c r="H24" s="60"/>
    </row>
    <row r="25" spans="1:8">
      <c r="A25" s="59"/>
      <c r="B25" s="59"/>
      <c r="C25" s="59"/>
      <c r="D25" s="59"/>
      <c r="E25" s="59"/>
      <c r="F25" s="59"/>
      <c r="G25" s="59"/>
      <c r="H25" s="59"/>
    </row>
    <row r="26" spans="1:8" s="58" customFormat="1">
      <c r="A26" s="60">
        <v>800</v>
      </c>
      <c r="B26" s="60"/>
      <c r="C26" s="60">
        <v>2194400</v>
      </c>
      <c r="D26" s="60">
        <v>2194400</v>
      </c>
      <c r="E26" s="60">
        <v>2194400</v>
      </c>
      <c r="F26" s="60"/>
      <c r="G26" s="60"/>
      <c r="H26" s="60"/>
    </row>
    <row r="27" spans="1:8">
      <c r="A27" s="59"/>
      <c r="B27" s="59"/>
      <c r="C27" s="59"/>
      <c r="D27" s="59"/>
      <c r="E27" s="59"/>
      <c r="F27" s="59"/>
      <c r="G27" s="59"/>
      <c r="H27" s="59"/>
    </row>
    <row r="28" spans="1:8">
      <c r="A28" s="59"/>
      <c r="B28" s="59"/>
      <c r="C28" s="59"/>
      <c r="D28" s="59"/>
      <c r="E28" s="59"/>
      <c r="F28" s="59"/>
      <c r="G28" s="59"/>
      <c r="H28" s="59"/>
    </row>
    <row r="29" spans="1:8" s="58" customFormat="1">
      <c r="A29" s="60">
        <v>1102</v>
      </c>
      <c r="B29" s="60"/>
      <c r="C29" s="60">
        <v>5000</v>
      </c>
      <c r="D29" s="60">
        <v>5000</v>
      </c>
      <c r="E29" s="60">
        <v>5000</v>
      </c>
      <c r="F29" s="60"/>
      <c r="G29" s="60"/>
      <c r="H29" s="60"/>
    </row>
    <row r="30" spans="1:8">
      <c r="A30" s="59"/>
      <c r="B30" s="59"/>
      <c r="C30" s="59"/>
      <c r="D30" s="59"/>
      <c r="E30" s="59"/>
      <c r="F30" s="59"/>
      <c r="G30" s="59"/>
      <c r="H30" s="59"/>
    </row>
    <row r="31" spans="1:8" s="58" customFormat="1">
      <c r="A31" s="60" t="s">
        <v>165</v>
      </c>
      <c r="B31" s="60"/>
      <c r="C31" s="60">
        <f>C4+C11+C13+C17+C19+C24+C26+C29</f>
        <v>9544700</v>
      </c>
      <c r="D31" s="60">
        <f>D4+D11+D13+D17+D19+D24+D26+D29</f>
        <v>9199700</v>
      </c>
      <c r="E31" s="60">
        <f>E4+E11+E13+E17+E19+E24+E26+E29</f>
        <v>9051500</v>
      </c>
      <c r="F31" s="60"/>
      <c r="G31" s="60"/>
      <c r="H31" s="60"/>
    </row>
    <row r="32" spans="1:8">
      <c r="A32" s="59"/>
      <c r="B32" s="59"/>
      <c r="C32" s="59"/>
      <c r="D32" s="59"/>
      <c r="E32" s="59"/>
      <c r="F32" s="59"/>
      <c r="G32" s="59"/>
      <c r="H32" s="59"/>
    </row>
    <row r="33" spans="1:8">
      <c r="A33" s="59"/>
      <c r="B33" s="59"/>
      <c r="C33" s="59"/>
      <c r="D33" s="59"/>
      <c r="E33" s="59"/>
      <c r="F33" s="59"/>
      <c r="G33" s="59"/>
      <c r="H33" s="59"/>
    </row>
  </sheetData>
  <phoneticPr fontId="13"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G189"/>
  <sheetViews>
    <sheetView workbookViewId="0">
      <selection activeCell="B176" sqref="B176"/>
    </sheetView>
  </sheetViews>
  <sheetFormatPr defaultRowHeight="15.75"/>
  <cols>
    <col min="1" max="1" width="43.28515625" style="413" customWidth="1"/>
    <col min="2" max="2" width="16.140625" style="413" customWidth="1"/>
    <col min="3" max="3" width="17" style="413" customWidth="1"/>
    <col min="4" max="4" width="22.140625" style="19" customWidth="1"/>
    <col min="5" max="5" width="19.85546875" style="98" hidden="1" customWidth="1"/>
    <col min="6" max="7" width="19.85546875" style="98" customWidth="1"/>
  </cols>
  <sheetData>
    <row r="1" spans="1:7">
      <c r="D1" s="18" t="s">
        <v>723</v>
      </c>
    </row>
    <row r="2" spans="1:7">
      <c r="D2" s="18" t="s">
        <v>759</v>
      </c>
    </row>
    <row r="3" spans="1:7">
      <c r="A3" s="413" t="s">
        <v>268</v>
      </c>
      <c r="C3" s="615" t="s">
        <v>621</v>
      </c>
      <c r="D3" s="615"/>
      <c r="E3" s="615"/>
      <c r="F3" s="615"/>
      <c r="G3" s="615"/>
    </row>
    <row r="4" spans="1:7">
      <c r="A4" s="511" t="s">
        <v>557</v>
      </c>
      <c r="B4" s="511"/>
      <c r="C4" s="617" t="s">
        <v>698</v>
      </c>
      <c r="D4" s="617"/>
      <c r="E4" s="617"/>
      <c r="F4" s="617"/>
      <c r="G4" s="617"/>
    </row>
    <row r="5" spans="1:7">
      <c r="D5" s="18"/>
    </row>
    <row r="6" spans="1:7" ht="15.75" customHeight="1">
      <c r="A6" s="590" t="s">
        <v>113</v>
      </c>
      <c r="B6" s="578"/>
      <c r="C6" s="578"/>
      <c r="D6" s="578"/>
      <c r="E6" s="578"/>
      <c r="F6" s="578"/>
      <c r="G6" s="578"/>
    </row>
    <row r="7" spans="1:7" ht="33" customHeight="1">
      <c r="A7" s="590" t="s">
        <v>575</v>
      </c>
      <c r="B7" s="590"/>
      <c r="C7" s="590"/>
      <c r="D7" s="590"/>
      <c r="E7" s="590"/>
      <c r="F7" s="590"/>
      <c r="G7" s="590"/>
    </row>
    <row r="8" spans="1:7">
      <c r="A8" s="590" t="s">
        <v>695</v>
      </c>
      <c r="B8" s="590"/>
      <c r="C8" s="590"/>
      <c r="D8" s="590"/>
    </row>
    <row r="9" spans="1:7">
      <c r="A9" s="414"/>
    </row>
    <row r="10" spans="1:7">
      <c r="A10" s="100" t="s">
        <v>79</v>
      </c>
      <c r="B10" s="100" t="s">
        <v>79</v>
      </c>
      <c r="C10" s="100" t="s">
        <v>79</v>
      </c>
      <c r="D10" s="101" t="s">
        <v>79</v>
      </c>
      <c r="G10" s="436" t="s">
        <v>141</v>
      </c>
    </row>
    <row r="11" spans="1:7">
      <c r="A11" s="616" t="s">
        <v>80</v>
      </c>
      <c r="B11" s="616" t="s">
        <v>114</v>
      </c>
      <c r="C11" s="616" t="s">
        <v>115</v>
      </c>
      <c r="D11" s="616" t="s">
        <v>81</v>
      </c>
      <c r="E11" s="432" t="s">
        <v>157</v>
      </c>
      <c r="F11" s="441" t="s">
        <v>3</v>
      </c>
      <c r="G11" s="441" t="s">
        <v>3</v>
      </c>
    </row>
    <row r="12" spans="1:7" ht="15.75" customHeight="1">
      <c r="A12" s="616"/>
      <c r="B12" s="616"/>
      <c r="C12" s="616"/>
      <c r="D12" s="616"/>
      <c r="E12" s="432"/>
      <c r="F12" s="441" t="s">
        <v>696</v>
      </c>
      <c r="G12" s="441" t="s">
        <v>697</v>
      </c>
    </row>
    <row r="13" spans="1:7">
      <c r="A13" s="427">
        <v>1</v>
      </c>
      <c r="B13" s="427">
        <v>2</v>
      </c>
      <c r="C13" s="427">
        <v>3</v>
      </c>
      <c r="D13" s="427">
        <v>4</v>
      </c>
      <c r="E13" s="427">
        <v>5</v>
      </c>
      <c r="F13" s="427">
        <v>5</v>
      </c>
      <c r="G13" s="427">
        <v>5</v>
      </c>
    </row>
    <row r="14" spans="1:7" ht="63">
      <c r="A14" s="279" t="s">
        <v>558</v>
      </c>
      <c r="B14" s="427"/>
      <c r="C14" s="427"/>
      <c r="D14" s="427"/>
      <c r="E14" s="428" t="e">
        <f>E15+#REF!</f>
        <v>#REF!</v>
      </c>
      <c r="F14" s="428">
        <f>F15</f>
        <v>303031</v>
      </c>
      <c r="G14" s="428">
        <f>G15</f>
        <v>303031</v>
      </c>
    </row>
    <row r="15" spans="1:7" ht="47.25">
      <c r="A15" s="281" t="s">
        <v>304</v>
      </c>
      <c r="B15" s="294">
        <v>7100000000</v>
      </c>
      <c r="C15" s="283"/>
      <c r="D15" s="283"/>
      <c r="E15" s="285">
        <f t="shared" ref="E15:G19" si="0">E16</f>
        <v>0</v>
      </c>
      <c r="F15" s="285">
        <f t="shared" si="0"/>
        <v>303031</v>
      </c>
      <c r="G15" s="285">
        <f t="shared" si="0"/>
        <v>303031</v>
      </c>
    </row>
    <row r="16" spans="1:7" ht="47.25">
      <c r="A16" s="281" t="s">
        <v>305</v>
      </c>
      <c r="B16" s="294">
        <v>7110000000</v>
      </c>
      <c r="C16" s="283"/>
      <c r="D16" s="283"/>
      <c r="E16" s="285">
        <f t="shared" si="0"/>
        <v>0</v>
      </c>
      <c r="F16" s="285">
        <f t="shared" si="0"/>
        <v>303031</v>
      </c>
      <c r="G16" s="285">
        <f t="shared" si="0"/>
        <v>303031</v>
      </c>
    </row>
    <row r="17" spans="1:7" ht="63">
      <c r="A17" s="281" t="s">
        <v>306</v>
      </c>
      <c r="B17" s="294">
        <v>7110100000</v>
      </c>
      <c r="C17" s="283"/>
      <c r="D17" s="283"/>
      <c r="E17" s="285">
        <f t="shared" si="0"/>
        <v>0</v>
      </c>
      <c r="F17" s="285">
        <f t="shared" si="0"/>
        <v>303031</v>
      </c>
      <c r="G17" s="285">
        <f t="shared" si="0"/>
        <v>303031</v>
      </c>
    </row>
    <row r="18" spans="1:7" ht="31.5">
      <c r="A18" s="281" t="s">
        <v>307</v>
      </c>
      <c r="B18" s="294" t="s">
        <v>308</v>
      </c>
      <c r="C18" s="283"/>
      <c r="D18" s="283"/>
      <c r="E18" s="285">
        <f t="shared" si="0"/>
        <v>0</v>
      </c>
      <c r="F18" s="285">
        <f t="shared" si="0"/>
        <v>303031</v>
      </c>
      <c r="G18" s="285">
        <f t="shared" si="0"/>
        <v>303031</v>
      </c>
    </row>
    <row r="19" spans="1:7" ht="47.25">
      <c r="A19" s="286" t="s">
        <v>309</v>
      </c>
      <c r="B19" s="442" t="s">
        <v>308</v>
      </c>
      <c r="C19" s="283"/>
      <c r="D19" s="283"/>
      <c r="E19" s="285">
        <f t="shared" si="0"/>
        <v>0</v>
      </c>
      <c r="F19" s="290">
        <f t="shared" si="0"/>
        <v>303031</v>
      </c>
      <c r="G19" s="290">
        <v>303031</v>
      </c>
    </row>
    <row r="20" spans="1:7" ht="26.25" customHeight="1">
      <c r="A20" s="286" t="s">
        <v>111</v>
      </c>
      <c r="B20" s="442" t="s">
        <v>308</v>
      </c>
      <c r="C20" s="288">
        <v>200</v>
      </c>
      <c r="D20" s="502" t="s">
        <v>112</v>
      </c>
      <c r="E20" s="290"/>
      <c r="F20" s="290">
        <v>303031</v>
      </c>
      <c r="G20" s="290">
        <v>303031</v>
      </c>
    </row>
    <row r="21" spans="1:7">
      <c r="A21" s="294" t="s">
        <v>313</v>
      </c>
      <c r="B21" s="376" t="s">
        <v>314</v>
      </c>
      <c r="C21" s="376"/>
      <c r="D21" s="376"/>
      <c r="E21" s="285" t="e">
        <f>E22+E46+E73+E105+E110+#REF!</f>
        <v>#REF!</v>
      </c>
      <c r="F21" s="285">
        <f>F22+F46+F69+F110+F132</f>
        <v>3168648</v>
      </c>
      <c r="G21" s="285">
        <f>G22+G46+G74+G106+G110+G132</f>
        <v>3111090</v>
      </c>
    </row>
    <row r="22" spans="1:7" ht="47.25">
      <c r="A22" s="432" t="s">
        <v>315</v>
      </c>
      <c r="B22" s="437" t="s">
        <v>316</v>
      </c>
      <c r="C22" s="437"/>
      <c r="D22" s="437"/>
      <c r="E22" s="438">
        <f>E23+E26+E29+E34+E38+E42</f>
        <v>3895873.95</v>
      </c>
      <c r="F22" s="438">
        <f>F23+F26+F29+F41+F45</f>
        <v>2535088</v>
      </c>
      <c r="G22" s="438">
        <f>G23+G26+G29+G34+G41+G43</f>
        <v>2460340</v>
      </c>
    </row>
    <row r="23" spans="1:7" ht="31.5">
      <c r="A23" s="301" t="s">
        <v>317</v>
      </c>
      <c r="B23" s="303" t="s">
        <v>318</v>
      </c>
      <c r="C23" s="303"/>
      <c r="D23" s="303"/>
      <c r="E23" s="310">
        <f t="shared" ref="E23:G24" si="1">E24</f>
        <v>601370</v>
      </c>
      <c r="F23" s="310">
        <f t="shared" si="1"/>
        <v>911447</v>
      </c>
      <c r="G23" s="310">
        <f t="shared" si="1"/>
        <v>911447</v>
      </c>
    </row>
    <row r="24" spans="1:7" ht="94.5">
      <c r="A24" s="301" t="s">
        <v>310</v>
      </c>
      <c r="B24" s="303" t="s">
        <v>318</v>
      </c>
      <c r="C24" s="303" t="s">
        <v>311</v>
      </c>
      <c r="D24" s="303"/>
      <c r="E24" s="310">
        <f t="shared" si="1"/>
        <v>601370</v>
      </c>
      <c r="F24" s="310">
        <f t="shared" si="1"/>
        <v>911447</v>
      </c>
      <c r="G24" s="310">
        <f t="shared" si="1"/>
        <v>911447</v>
      </c>
    </row>
    <row r="25" spans="1:7">
      <c r="A25" s="301" t="s">
        <v>119</v>
      </c>
      <c r="B25" s="303" t="s">
        <v>318</v>
      </c>
      <c r="C25" s="303" t="s">
        <v>311</v>
      </c>
      <c r="D25" s="303" t="s">
        <v>85</v>
      </c>
      <c r="E25" s="310">
        <v>601370</v>
      </c>
      <c r="F25" s="310">
        <v>911447</v>
      </c>
      <c r="G25" s="310">
        <v>911447</v>
      </c>
    </row>
    <row r="26" spans="1:7" ht="31.5">
      <c r="A26" s="301" t="s">
        <v>317</v>
      </c>
      <c r="B26" s="303" t="s">
        <v>319</v>
      </c>
      <c r="C26" s="303"/>
      <c r="D26" s="303"/>
      <c r="E26" s="310">
        <f t="shared" ref="E26:F27" si="2">E27</f>
        <v>2672703.9500000002</v>
      </c>
      <c r="F26" s="310">
        <f t="shared" si="2"/>
        <v>1279441</v>
      </c>
      <c r="G26" s="310">
        <f>G27</f>
        <v>1207393</v>
      </c>
    </row>
    <row r="27" spans="1:7" ht="94.5">
      <c r="A27" s="301" t="s">
        <v>310</v>
      </c>
      <c r="B27" s="303" t="s">
        <v>319</v>
      </c>
      <c r="C27" s="303" t="s">
        <v>311</v>
      </c>
      <c r="D27" s="303"/>
      <c r="E27" s="310">
        <f t="shared" si="2"/>
        <v>2672703.9500000002</v>
      </c>
      <c r="F27" s="310">
        <f t="shared" si="2"/>
        <v>1279441</v>
      </c>
      <c r="G27" s="310">
        <v>1207393</v>
      </c>
    </row>
    <row r="28" spans="1:7" ht="31.5">
      <c r="A28" s="301" t="s">
        <v>320</v>
      </c>
      <c r="B28" s="303" t="s">
        <v>319</v>
      </c>
      <c r="C28" s="303" t="s">
        <v>311</v>
      </c>
      <c r="D28" s="303" t="s">
        <v>87</v>
      </c>
      <c r="E28" s="310">
        <v>2672703.9500000002</v>
      </c>
      <c r="F28" s="310">
        <v>1279441</v>
      </c>
      <c r="G28" s="310">
        <v>1207293</v>
      </c>
    </row>
    <row r="29" spans="1:7">
      <c r="A29" s="301" t="s">
        <v>321</v>
      </c>
      <c r="B29" s="303" t="s">
        <v>322</v>
      </c>
      <c r="C29" s="303"/>
      <c r="D29" s="303"/>
      <c r="E29" s="310">
        <f>E30+E32</f>
        <v>369600</v>
      </c>
      <c r="F29" s="310">
        <f>F30+F32</f>
        <v>171200</v>
      </c>
      <c r="G29" s="310">
        <f>G30+G32</f>
        <v>168500</v>
      </c>
    </row>
    <row r="30" spans="1:7" ht="31.5">
      <c r="A30" s="191" t="s">
        <v>323</v>
      </c>
      <c r="B30" s="303" t="s">
        <v>322</v>
      </c>
      <c r="C30" s="303" t="s">
        <v>312</v>
      </c>
      <c r="D30" s="303"/>
      <c r="E30" s="310">
        <f>E31</f>
        <v>310600</v>
      </c>
      <c r="F30" s="310">
        <f>F31</f>
        <v>170200</v>
      </c>
      <c r="G30" s="310">
        <f>G31</f>
        <v>167500</v>
      </c>
    </row>
    <row r="31" spans="1:7" ht="31.5">
      <c r="A31" s="301" t="s">
        <v>320</v>
      </c>
      <c r="B31" s="303" t="s">
        <v>322</v>
      </c>
      <c r="C31" s="303" t="s">
        <v>312</v>
      </c>
      <c r="D31" s="303" t="s">
        <v>87</v>
      </c>
      <c r="E31" s="310">
        <v>310600</v>
      </c>
      <c r="F31" s="310">
        <v>170200</v>
      </c>
      <c r="G31" s="310">
        <v>167500</v>
      </c>
    </row>
    <row r="32" spans="1:7">
      <c r="A32" s="191" t="s">
        <v>324</v>
      </c>
      <c r="B32" s="303" t="s">
        <v>322</v>
      </c>
      <c r="C32" s="303" t="s">
        <v>325</v>
      </c>
      <c r="D32" s="303"/>
      <c r="E32" s="310">
        <f>E33</f>
        <v>59000</v>
      </c>
      <c r="F32" s="310">
        <f>F33</f>
        <v>1000</v>
      </c>
      <c r="G32" s="310">
        <f>G33</f>
        <v>1000</v>
      </c>
    </row>
    <row r="33" spans="1:7" ht="31.5">
      <c r="A33" s="301" t="s">
        <v>320</v>
      </c>
      <c r="B33" s="303" t="s">
        <v>411</v>
      </c>
      <c r="C33" s="303" t="s">
        <v>325</v>
      </c>
      <c r="D33" s="303" t="s">
        <v>87</v>
      </c>
      <c r="E33" s="310">
        <v>59000</v>
      </c>
      <c r="F33" s="310">
        <v>1000</v>
      </c>
      <c r="G33" s="310">
        <v>1000</v>
      </c>
    </row>
    <row r="34" spans="1:7" ht="31.5">
      <c r="A34" s="429" t="s">
        <v>426</v>
      </c>
      <c r="B34" s="437" t="s">
        <v>427</v>
      </c>
      <c r="C34" s="437"/>
      <c r="D34" s="437"/>
      <c r="E34" s="438">
        <f t="shared" ref="E34:G36" si="3">E35</f>
        <v>100000</v>
      </c>
      <c r="F34" s="438">
        <f t="shared" si="3"/>
        <v>0</v>
      </c>
      <c r="G34" s="438">
        <f t="shared" si="3"/>
        <v>0</v>
      </c>
    </row>
    <row r="35" spans="1:7" ht="94.5">
      <c r="A35" s="281" t="s">
        <v>560</v>
      </c>
      <c r="B35" s="437" t="s">
        <v>428</v>
      </c>
      <c r="C35" s="437"/>
      <c r="D35" s="437"/>
      <c r="E35" s="438">
        <f t="shared" si="3"/>
        <v>100000</v>
      </c>
      <c r="F35" s="438">
        <f t="shared" si="3"/>
        <v>0</v>
      </c>
      <c r="G35" s="438">
        <f>G36</f>
        <v>0</v>
      </c>
    </row>
    <row r="36" spans="1:7" ht="31.5">
      <c r="A36" s="191" t="s">
        <v>323</v>
      </c>
      <c r="B36" s="437" t="s">
        <v>428</v>
      </c>
      <c r="C36" s="303" t="s">
        <v>312</v>
      </c>
      <c r="D36" s="303"/>
      <c r="E36" s="310">
        <f t="shared" si="3"/>
        <v>100000</v>
      </c>
      <c r="F36" s="310">
        <f t="shared" si="3"/>
        <v>0</v>
      </c>
      <c r="G36" s="310">
        <f t="shared" si="3"/>
        <v>0</v>
      </c>
    </row>
    <row r="37" spans="1:7">
      <c r="A37" s="301" t="s">
        <v>201</v>
      </c>
      <c r="B37" s="437" t="s">
        <v>428</v>
      </c>
      <c r="C37" s="303" t="s">
        <v>312</v>
      </c>
      <c r="D37" s="303" t="s">
        <v>198</v>
      </c>
      <c r="E37" s="310">
        <v>100000</v>
      </c>
      <c r="F37" s="310">
        <v>0</v>
      </c>
      <c r="G37" s="310">
        <v>0</v>
      </c>
    </row>
    <row r="38" spans="1:7" ht="31.5">
      <c r="A38" s="429" t="s">
        <v>429</v>
      </c>
      <c r="B38" s="437" t="s">
        <v>430</v>
      </c>
      <c r="C38" s="437"/>
      <c r="D38" s="437"/>
      <c r="E38" s="438">
        <f t="shared" ref="E38:G40" si="4">E39</f>
        <v>139200</v>
      </c>
      <c r="F38" s="438">
        <f t="shared" si="4"/>
        <v>173000</v>
      </c>
      <c r="G38" s="438">
        <f t="shared" si="4"/>
        <v>173000</v>
      </c>
    </row>
    <row r="39" spans="1:7" ht="31.5">
      <c r="A39" s="253" t="s">
        <v>773</v>
      </c>
      <c r="B39" s="437" t="s">
        <v>538</v>
      </c>
      <c r="C39" s="437"/>
      <c r="D39" s="437"/>
      <c r="E39" s="438">
        <f t="shared" si="4"/>
        <v>139200</v>
      </c>
      <c r="F39" s="438">
        <f t="shared" si="4"/>
        <v>173000</v>
      </c>
      <c r="G39" s="438">
        <f t="shared" si="4"/>
        <v>173000</v>
      </c>
    </row>
    <row r="40" spans="1:7" ht="31.5">
      <c r="A40" s="191" t="s">
        <v>760</v>
      </c>
      <c r="B40" s="437" t="s">
        <v>431</v>
      </c>
      <c r="C40" s="303" t="s">
        <v>432</v>
      </c>
      <c r="D40" s="303"/>
      <c r="E40" s="310">
        <f t="shared" si="4"/>
        <v>139200</v>
      </c>
      <c r="F40" s="310">
        <f t="shared" si="4"/>
        <v>173000</v>
      </c>
      <c r="G40" s="310">
        <f t="shared" si="4"/>
        <v>173000</v>
      </c>
    </row>
    <row r="41" spans="1:7">
      <c r="A41" s="301" t="s">
        <v>184</v>
      </c>
      <c r="B41" s="437" t="s">
        <v>431</v>
      </c>
      <c r="C41" s="303" t="s">
        <v>432</v>
      </c>
      <c r="D41" s="303" t="s">
        <v>187</v>
      </c>
      <c r="E41" s="310">
        <v>139200</v>
      </c>
      <c r="F41" s="310">
        <v>173000</v>
      </c>
      <c r="G41" s="310">
        <v>173000</v>
      </c>
    </row>
    <row r="42" spans="1:7" ht="31.5">
      <c r="A42" s="256" t="s">
        <v>433</v>
      </c>
      <c r="B42" s="437" t="s">
        <v>434</v>
      </c>
      <c r="C42" s="437"/>
      <c r="D42" s="437"/>
      <c r="E42" s="438">
        <f t="shared" ref="E42:G44" si="5">E43</f>
        <v>13000</v>
      </c>
      <c r="F42" s="438">
        <f t="shared" si="5"/>
        <v>0</v>
      </c>
      <c r="G42" s="438">
        <f t="shared" si="5"/>
        <v>0</v>
      </c>
    </row>
    <row r="43" spans="1:7" ht="94.5">
      <c r="A43" s="281" t="s">
        <v>560</v>
      </c>
      <c r="B43" s="437" t="s">
        <v>435</v>
      </c>
      <c r="C43" s="437"/>
      <c r="D43" s="437"/>
      <c r="E43" s="438">
        <f t="shared" si="5"/>
        <v>13000</v>
      </c>
      <c r="F43" s="438">
        <f t="shared" si="5"/>
        <v>0</v>
      </c>
      <c r="G43" s="438">
        <f t="shared" si="5"/>
        <v>0</v>
      </c>
    </row>
    <row r="44" spans="1:7" ht="31.5">
      <c r="A44" s="191" t="s">
        <v>323</v>
      </c>
      <c r="B44" s="437" t="s">
        <v>435</v>
      </c>
      <c r="C44" s="303" t="s">
        <v>312</v>
      </c>
      <c r="D44" s="303"/>
      <c r="E44" s="310">
        <f t="shared" si="5"/>
        <v>13000</v>
      </c>
      <c r="F44" s="310">
        <f t="shared" si="5"/>
        <v>0</v>
      </c>
      <c r="G44" s="310">
        <f t="shared" si="5"/>
        <v>0</v>
      </c>
    </row>
    <row r="45" spans="1:7" ht="47.25">
      <c r="A45" s="430" t="s">
        <v>302</v>
      </c>
      <c r="B45" s="437" t="s">
        <v>435</v>
      </c>
      <c r="C45" s="303" t="s">
        <v>312</v>
      </c>
      <c r="D45" s="303" t="s">
        <v>301</v>
      </c>
      <c r="E45" s="310">
        <v>13000</v>
      </c>
      <c r="F45" s="310">
        <v>0</v>
      </c>
      <c r="G45" s="310">
        <v>0</v>
      </c>
    </row>
    <row r="46" spans="1:7" ht="47.25">
      <c r="A46" s="443" t="s">
        <v>326</v>
      </c>
      <c r="B46" s="437" t="s">
        <v>327</v>
      </c>
      <c r="C46" s="437"/>
      <c r="D46" s="437"/>
      <c r="E46" s="438" t="e">
        <f>#REF!+E47+E56+E60</f>
        <v>#REF!</v>
      </c>
      <c r="F46" s="438">
        <f>F50+F59+F64+F68</f>
        <v>33000</v>
      </c>
      <c r="G46" s="438">
        <f>G47+G56+G60+G65</f>
        <v>33000</v>
      </c>
    </row>
    <row r="47" spans="1:7" ht="31.5">
      <c r="A47" s="443" t="s">
        <v>328</v>
      </c>
      <c r="B47" s="437" t="s">
        <v>329</v>
      </c>
      <c r="C47" s="437"/>
      <c r="D47" s="437"/>
      <c r="E47" s="438">
        <f t="shared" ref="E47:G49" si="6">E48</f>
        <v>2000</v>
      </c>
      <c r="F47" s="438">
        <f t="shared" si="6"/>
        <v>1000</v>
      </c>
      <c r="G47" s="438">
        <f t="shared" si="6"/>
        <v>1000</v>
      </c>
    </row>
    <row r="48" spans="1:7" ht="94.5">
      <c r="A48" s="281" t="s">
        <v>560</v>
      </c>
      <c r="B48" s="437" t="s">
        <v>331</v>
      </c>
      <c r="C48" s="437"/>
      <c r="D48" s="437"/>
      <c r="E48" s="438">
        <f t="shared" si="6"/>
        <v>2000</v>
      </c>
      <c r="F48" s="438">
        <f t="shared" si="6"/>
        <v>1000</v>
      </c>
      <c r="G48" s="438">
        <f t="shared" si="6"/>
        <v>1000</v>
      </c>
    </row>
    <row r="49" spans="1:7" ht="31.5">
      <c r="A49" s="191" t="s">
        <v>323</v>
      </c>
      <c r="B49" s="303" t="s">
        <v>331</v>
      </c>
      <c r="C49" s="303" t="s">
        <v>312</v>
      </c>
      <c r="D49" s="303"/>
      <c r="E49" s="310">
        <f t="shared" si="6"/>
        <v>2000</v>
      </c>
      <c r="F49" s="310">
        <f t="shared" si="6"/>
        <v>1000</v>
      </c>
      <c r="G49" s="310">
        <f t="shared" si="6"/>
        <v>1000</v>
      </c>
    </row>
    <row r="50" spans="1:7">
      <c r="A50" s="301" t="s">
        <v>638</v>
      </c>
      <c r="B50" s="303" t="s">
        <v>331</v>
      </c>
      <c r="C50" s="303" t="s">
        <v>312</v>
      </c>
      <c r="D50" s="303" t="s">
        <v>95</v>
      </c>
      <c r="E50" s="310">
        <v>2000</v>
      </c>
      <c r="F50" s="310">
        <v>1000</v>
      </c>
      <c r="G50" s="310">
        <v>1000</v>
      </c>
    </row>
    <row r="51" spans="1:7" ht="31.5" hidden="1">
      <c r="A51" s="432" t="s">
        <v>334</v>
      </c>
      <c r="B51" s="437" t="s">
        <v>335</v>
      </c>
      <c r="C51" s="437"/>
      <c r="D51" s="437"/>
      <c r="E51" s="438">
        <f t="shared" ref="E51:G52" si="7">E52</f>
        <v>0</v>
      </c>
      <c r="F51" s="438">
        <f t="shared" si="7"/>
        <v>0</v>
      </c>
      <c r="G51" s="438">
        <f t="shared" si="7"/>
        <v>0</v>
      </c>
    </row>
    <row r="52" spans="1:7" ht="94.5" hidden="1">
      <c r="A52" s="286" t="s">
        <v>310</v>
      </c>
      <c r="B52" s="303" t="s">
        <v>335</v>
      </c>
      <c r="C52" s="303" t="s">
        <v>311</v>
      </c>
      <c r="D52" s="303"/>
      <c r="E52" s="310">
        <f t="shared" si="7"/>
        <v>0</v>
      </c>
      <c r="F52" s="310">
        <f t="shared" si="7"/>
        <v>0</v>
      </c>
      <c r="G52" s="310">
        <f t="shared" si="7"/>
        <v>0</v>
      </c>
    </row>
    <row r="53" spans="1:7" hidden="1">
      <c r="A53" s="301" t="s">
        <v>96</v>
      </c>
      <c r="B53" s="303" t="s">
        <v>335</v>
      </c>
      <c r="C53" s="303" t="s">
        <v>311</v>
      </c>
      <c r="D53" s="303" t="s">
        <v>336</v>
      </c>
      <c r="E53" s="310"/>
      <c r="F53" s="310"/>
      <c r="G53" s="310"/>
    </row>
    <row r="54" spans="1:7" ht="31.5" hidden="1">
      <c r="A54" s="432" t="s">
        <v>337</v>
      </c>
      <c r="B54" s="437" t="s">
        <v>338</v>
      </c>
      <c r="C54" s="437"/>
      <c r="D54" s="437"/>
      <c r="E54" s="438" t="e">
        <f>E55</f>
        <v>#REF!</v>
      </c>
      <c r="F54" s="438">
        <f>F55</f>
        <v>0</v>
      </c>
      <c r="G54" s="438">
        <f>G55</f>
        <v>0</v>
      </c>
    </row>
    <row r="55" spans="1:7" ht="31.5" hidden="1">
      <c r="A55" s="191" t="s">
        <v>323</v>
      </c>
      <c r="B55" s="303" t="s">
        <v>338</v>
      </c>
      <c r="C55" s="303" t="s">
        <v>312</v>
      </c>
      <c r="D55" s="303"/>
      <c r="E55" s="310" t="e">
        <f>E60</f>
        <v>#REF!</v>
      </c>
      <c r="F55" s="310"/>
      <c r="G55" s="310"/>
    </row>
    <row r="56" spans="1:7" ht="31.5">
      <c r="A56" s="443" t="s">
        <v>417</v>
      </c>
      <c r="B56" s="437" t="s">
        <v>415</v>
      </c>
      <c r="C56" s="437"/>
      <c r="D56" s="437"/>
      <c r="E56" s="438">
        <f t="shared" ref="E56:G58" si="8">E57</f>
        <v>2000</v>
      </c>
      <c r="F56" s="438">
        <f t="shared" si="8"/>
        <v>2000</v>
      </c>
      <c r="G56" s="438">
        <f t="shared" si="8"/>
        <v>2000</v>
      </c>
    </row>
    <row r="57" spans="1:7" ht="94.5">
      <c r="A57" s="281" t="s">
        <v>560</v>
      </c>
      <c r="B57" s="437" t="s">
        <v>416</v>
      </c>
      <c r="C57" s="437"/>
      <c r="D57" s="437"/>
      <c r="E57" s="438">
        <f t="shared" si="8"/>
        <v>2000</v>
      </c>
      <c r="F57" s="438">
        <f t="shared" si="8"/>
        <v>2000</v>
      </c>
      <c r="G57" s="438">
        <f t="shared" si="8"/>
        <v>2000</v>
      </c>
    </row>
    <row r="58" spans="1:7" ht="31.5">
      <c r="A58" s="191" t="s">
        <v>323</v>
      </c>
      <c r="B58" s="303" t="s">
        <v>416</v>
      </c>
      <c r="C58" s="303" t="s">
        <v>312</v>
      </c>
      <c r="D58" s="303"/>
      <c r="E58" s="310">
        <f t="shared" si="8"/>
        <v>2000</v>
      </c>
      <c r="F58" s="310">
        <f t="shared" si="8"/>
        <v>2000</v>
      </c>
      <c r="G58" s="310">
        <f t="shared" si="8"/>
        <v>2000</v>
      </c>
    </row>
    <row r="59" spans="1:7">
      <c r="A59" s="301" t="s">
        <v>350</v>
      </c>
      <c r="B59" s="303" t="s">
        <v>416</v>
      </c>
      <c r="C59" s="303" t="s">
        <v>312</v>
      </c>
      <c r="D59" s="303" t="s">
        <v>101</v>
      </c>
      <c r="E59" s="310">
        <v>2000</v>
      </c>
      <c r="F59" s="310">
        <v>2000</v>
      </c>
      <c r="G59" s="310">
        <v>2000</v>
      </c>
    </row>
    <row r="60" spans="1:7" ht="31.5">
      <c r="A60" s="432" t="s">
        <v>418</v>
      </c>
      <c r="B60" s="437" t="s">
        <v>333</v>
      </c>
      <c r="C60" s="303"/>
      <c r="D60" s="303"/>
      <c r="E60" s="438" t="e">
        <f>E63</f>
        <v>#REF!</v>
      </c>
      <c r="F60" s="438">
        <f>F62+F63</f>
        <v>10000</v>
      </c>
      <c r="G60" s="438">
        <f>G61+G64</f>
        <v>10000</v>
      </c>
    </row>
    <row r="61" spans="1:7" ht="94.5">
      <c r="A61" s="301" t="s">
        <v>310</v>
      </c>
      <c r="B61" s="437" t="s">
        <v>333</v>
      </c>
      <c r="C61" s="303"/>
      <c r="D61" s="303"/>
      <c r="E61" s="438"/>
      <c r="F61" s="438">
        <f>F62</f>
        <v>0</v>
      </c>
      <c r="G61" s="438">
        <f>G62</f>
        <v>0</v>
      </c>
    </row>
    <row r="62" spans="1:7" ht="31.5">
      <c r="A62" s="506" t="s">
        <v>563</v>
      </c>
      <c r="B62" s="437" t="s">
        <v>564</v>
      </c>
      <c r="C62" s="303" t="s">
        <v>311</v>
      </c>
      <c r="D62" s="303" t="s">
        <v>97</v>
      </c>
      <c r="E62" s="438"/>
      <c r="F62" s="438">
        <v>0</v>
      </c>
      <c r="G62" s="438">
        <v>0</v>
      </c>
    </row>
    <row r="63" spans="1:7" ht="94.5">
      <c r="A63" s="281" t="s">
        <v>560</v>
      </c>
      <c r="B63" s="437" t="s">
        <v>339</v>
      </c>
      <c r="C63" s="437"/>
      <c r="D63" s="437"/>
      <c r="E63" s="438" t="e">
        <f t="shared" ref="E63:G63" si="9">E64</f>
        <v>#REF!</v>
      </c>
      <c r="F63" s="438">
        <f t="shared" si="9"/>
        <v>10000</v>
      </c>
      <c r="G63" s="438">
        <f t="shared" si="9"/>
        <v>10000</v>
      </c>
    </row>
    <row r="64" spans="1:7" ht="31.5">
      <c r="A64" s="191" t="s">
        <v>323</v>
      </c>
      <c r="B64" s="303" t="s">
        <v>339</v>
      </c>
      <c r="C64" s="303" t="s">
        <v>312</v>
      </c>
      <c r="D64" s="303" t="s">
        <v>97</v>
      </c>
      <c r="E64" s="310" t="e">
        <f>#REF!</f>
        <v>#REF!</v>
      </c>
      <c r="F64" s="310">
        <v>10000</v>
      </c>
      <c r="G64" s="310">
        <v>10000</v>
      </c>
    </row>
    <row r="65" spans="1:7" ht="47.25">
      <c r="A65" s="443" t="s">
        <v>413</v>
      </c>
      <c r="B65" s="437" t="s">
        <v>412</v>
      </c>
      <c r="C65" s="437"/>
      <c r="D65" s="437"/>
      <c r="E65" s="438">
        <f t="shared" ref="E65:G67" si="10">E66</f>
        <v>4000</v>
      </c>
      <c r="F65" s="438">
        <f t="shared" si="10"/>
        <v>20000</v>
      </c>
      <c r="G65" s="438">
        <f t="shared" si="10"/>
        <v>20000</v>
      </c>
    </row>
    <row r="66" spans="1:7" ht="94.5">
      <c r="A66" s="281" t="s">
        <v>560</v>
      </c>
      <c r="B66" s="437" t="s">
        <v>414</v>
      </c>
      <c r="C66" s="437"/>
      <c r="D66" s="437"/>
      <c r="E66" s="438">
        <f t="shared" si="10"/>
        <v>4000</v>
      </c>
      <c r="F66" s="438">
        <f t="shared" si="10"/>
        <v>20000</v>
      </c>
      <c r="G66" s="438">
        <f t="shared" si="10"/>
        <v>20000</v>
      </c>
    </row>
    <row r="67" spans="1:7" ht="31.5">
      <c r="A67" s="191" t="s">
        <v>323</v>
      </c>
      <c r="B67" s="303" t="s">
        <v>414</v>
      </c>
      <c r="C67" s="303" t="s">
        <v>312</v>
      </c>
      <c r="D67" s="303"/>
      <c r="E67" s="310">
        <f t="shared" si="10"/>
        <v>4000</v>
      </c>
      <c r="F67" s="310">
        <f t="shared" si="10"/>
        <v>20000</v>
      </c>
      <c r="G67" s="310">
        <f t="shared" si="10"/>
        <v>20000</v>
      </c>
    </row>
    <row r="68" spans="1:7" ht="63">
      <c r="A68" s="301" t="s">
        <v>637</v>
      </c>
      <c r="B68" s="303" t="s">
        <v>414</v>
      </c>
      <c r="C68" s="303" t="s">
        <v>312</v>
      </c>
      <c r="D68" s="303" t="s">
        <v>97</v>
      </c>
      <c r="E68" s="310">
        <v>4000</v>
      </c>
      <c r="F68" s="310">
        <v>20000</v>
      </c>
      <c r="G68" s="310">
        <v>20000</v>
      </c>
    </row>
    <row r="69" spans="1:7">
      <c r="A69" s="28" t="s">
        <v>572</v>
      </c>
      <c r="B69" s="437" t="s">
        <v>346</v>
      </c>
      <c r="C69" s="437"/>
      <c r="D69" s="437"/>
      <c r="E69" s="438"/>
      <c r="F69" s="438">
        <f>F74</f>
        <v>307160</v>
      </c>
      <c r="G69" s="438">
        <f>G74</f>
        <v>324350</v>
      </c>
    </row>
    <row r="70" spans="1:7" ht="94.5" hidden="1">
      <c r="A70" s="281" t="s">
        <v>330</v>
      </c>
      <c r="B70" s="437" t="s">
        <v>342</v>
      </c>
      <c r="C70" s="437"/>
      <c r="D70" s="437"/>
      <c r="E70" s="438">
        <f t="shared" ref="E70:G71" si="11">E71</f>
        <v>0</v>
      </c>
      <c r="F70" s="438">
        <f t="shared" si="11"/>
        <v>0</v>
      </c>
      <c r="G70" s="438">
        <f t="shared" si="11"/>
        <v>0</v>
      </c>
    </row>
    <row r="71" spans="1:7" ht="31.5" hidden="1">
      <c r="A71" s="191" t="s">
        <v>323</v>
      </c>
      <c r="B71" s="303" t="s">
        <v>342</v>
      </c>
      <c r="C71" s="303" t="s">
        <v>312</v>
      </c>
      <c r="D71" s="303"/>
      <c r="E71" s="310">
        <f t="shared" si="11"/>
        <v>0</v>
      </c>
      <c r="F71" s="310">
        <f t="shared" si="11"/>
        <v>0</v>
      </c>
      <c r="G71" s="310">
        <f t="shared" si="11"/>
        <v>0</v>
      </c>
    </row>
    <row r="72" spans="1:7" ht="47.25" hidden="1">
      <c r="A72" s="301" t="s">
        <v>343</v>
      </c>
      <c r="B72" s="303" t="s">
        <v>342</v>
      </c>
      <c r="C72" s="303" t="s">
        <v>312</v>
      </c>
      <c r="D72" s="303" t="s">
        <v>344</v>
      </c>
      <c r="E72" s="310"/>
      <c r="F72" s="310"/>
      <c r="G72" s="310"/>
    </row>
    <row r="73" spans="1:7" ht="31.5" hidden="1">
      <c r="A73" s="28" t="s">
        <v>345</v>
      </c>
      <c r="B73" s="437" t="s">
        <v>346</v>
      </c>
      <c r="C73" s="437"/>
      <c r="D73" s="437"/>
      <c r="E73" s="438" t="e">
        <f>E74</f>
        <v>#REF!</v>
      </c>
      <c r="F73" s="438">
        <f>F74</f>
        <v>307160</v>
      </c>
      <c r="G73" s="438">
        <f>G74</f>
        <v>324350</v>
      </c>
    </row>
    <row r="74" spans="1:7" ht="31.5">
      <c r="A74" s="28" t="s">
        <v>347</v>
      </c>
      <c r="B74" s="437" t="s">
        <v>348</v>
      </c>
      <c r="C74" s="437"/>
      <c r="D74" s="437"/>
      <c r="E74" s="438" t="e">
        <f>E75+#REF!+E92</f>
        <v>#REF!</v>
      </c>
      <c r="F74" s="438">
        <f>F75+F78+F92</f>
        <v>307160</v>
      </c>
      <c r="G74" s="438">
        <f>G75+G78+G94</f>
        <v>324350</v>
      </c>
    </row>
    <row r="75" spans="1:7" ht="94.5">
      <c r="A75" s="281" t="s">
        <v>560</v>
      </c>
      <c r="B75" s="437" t="s">
        <v>349</v>
      </c>
      <c r="C75" s="437"/>
      <c r="D75" s="437"/>
      <c r="E75" s="438">
        <f>E76</f>
        <v>228885.67</v>
      </c>
      <c r="F75" s="438">
        <f>F76</f>
        <v>177160</v>
      </c>
      <c r="G75" s="438">
        <f>G76</f>
        <v>194350</v>
      </c>
    </row>
    <row r="76" spans="1:7" ht="31.5">
      <c r="A76" s="191" t="s">
        <v>323</v>
      </c>
      <c r="B76" s="303" t="s">
        <v>349</v>
      </c>
      <c r="C76" s="303" t="s">
        <v>312</v>
      </c>
      <c r="D76" s="303"/>
      <c r="E76" s="310">
        <f>E84</f>
        <v>228885.67</v>
      </c>
      <c r="F76" s="310">
        <f>F77</f>
        <v>177160</v>
      </c>
      <c r="G76" s="310">
        <f>G77</f>
        <v>194350</v>
      </c>
    </row>
    <row r="77" spans="1:7">
      <c r="A77" s="301" t="s">
        <v>350</v>
      </c>
      <c r="B77" s="303" t="s">
        <v>349</v>
      </c>
      <c r="C77" s="303" t="s">
        <v>312</v>
      </c>
      <c r="D77" s="303" t="s">
        <v>101</v>
      </c>
      <c r="E77" s="310">
        <v>1247500</v>
      </c>
      <c r="F77" s="310">
        <v>177160</v>
      </c>
      <c r="G77" s="310">
        <v>194350</v>
      </c>
    </row>
    <row r="78" spans="1:7" ht="94.5">
      <c r="A78" s="281" t="s">
        <v>560</v>
      </c>
      <c r="B78" s="437" t="s">
        <v>351</v>
      </c>
      <c r="C78" s="437"/>
      <c r="D78" s="437"/>
      <c r="E78" s="438">
        <f t="shared" ref="E78:G79" si="12">E79</f>
        <v>100000</v>
      </c>
      <c r="F78" s="438">
        <f t="shared" si="12"/>
        <v>50000</v>
      </c>
      <c r="G78" s="438">
        <f t="shared" si="12"/>
        <v>50000</v>
      </c>
    </row>
    <row r="79" spans="1:7" ht="31.5">
      <c r="A79" s="191" t="s">
        <v>323</v>
      </c>
      <c r="B79" s="303" t="s">
        <v>351</v>
      </c>
      <c r="C79" s="303" t="s">
        <v>312</v>
      </c>
      <c r="D79" s="303"/>
      <c r="E79" s="310">
        <f t="shared" si="12"/>
        <v>100000</v>
      </c>
      <c r="F79" s="310">
        <f t="shared" si="12"/>
        <v>50000</v>
      </c>
      <c r="G79" s="310">
        <f t="shared" si="12"/>
        <v>50000</v>
      </c>
    </row>
    <row r="80" spans="1:7">
      <c r="A80" s="301" t="s">
        <v>350</v>
      </c>
      <c r="B80" s="303" t="s">
        <v>351</v>
      </c>
      <c r="C80" s="303" t="s">
        <v>312</v>
      </c>
      <c r="D80" s="303" t="s">
        <v>101</v>
      </c>
      <c r="E80" s="310">
        <v>100000</v>
      </c>
      <c r="F80" s="310">
        <v>50000</v>
      </c>
      <c r="G80" s="310">
        <v>50000</v>
      </c>
    </row>
    <row r="81" spans="1:7" ht="31.5">
      <c r="A81" s="28" t="s">
        <v>352</v>
      </c>
      <c r="B81" s="437" t="s">
        <v>353</v>
      </c>
      <c r="C81" s="437"/>
      <c r="D81" s="437"/>
      <c r="E81" s="438">
        <f>E83</f>
        <v>228885.67</v>
      </c>
      <c r="F81" s="438">
        <f>F93</f>
        <v>80000</v>
      </c>
      <c r="G81" s="438">
        <f>G93</f>
        <v>80000</v>
      </c>
    </row>
    <row r="82" spans="1:7" ht="94.5" hidden="1">
      <c r="A82" s="281" t="s">
        <v>330</v>
      </c>
      <c r="B82" s="437" t="s">
        <v>354</v>
      </c>
      <c r="C82" s="437"/>
      <c r="D82" s="437"/>
      <c r="E82" s="438">
        <f t="shared" ref="E82:G83" si="13">E83</f>
        <v>228885.67</v>
      </c>
      <c r="F82" s="438">
        <f t="shared" si="13"/>
        <v>0</v>
      </c>
      <c r="G82" s="438">
        <f t="shared" si="13"/>
        <v>0</v>
      </c>
    </row>
    <row r="83" spans="1:7" ht="31.5" hidden="1">
      <c r="A83" s="191" t="s">
        <v>323</v>
      </c>
      <c r="B83" s="303" t="s">
        <v>354</v>
      </c>
      <c r="C83" s="303" t="s">
        <v>312</v>
      </c>
      <c r="D83" s="303"/>
      <c r="E83" s="310">
        <f t="shared" si="13"/>
        <v>228885.67</v>
      </c>
      <c r="F83" s="310">
        <f t="shared" si="13"/>
        <v>0</v>
      </c>
      <c r="G83" s="310">
        <f t="shared" si="13"/>
        <v>0</v>
      </c>
    </row>
    <row r="84" spans="1:7" hidden="1">
      <c r="A84" s="301" t="s">
        <v>350</v>
      </c>
      <c r="B84" s="303" t="s">
        <v>349</v>
      </c>
      <c r="C84" s="303" t="s">
        <v>312</v>
      </c>
      <c r="D84" s="303" t="s">
        <v>101</v>
      </c>
      <c r="E84" s="310">
        <v>228885.67</v>
      </c>
      <c r="F84" s="310"/>
      <c r="G84" s="310"/>
    </row>
    <row r="85" spans="1:7" ht="94.5" hidden="1">
      <c r="A85" s="281" t="s">
        <v>330</v>
      </c>
      <c r="B85" s="437" t="s">
        <v>351</v>
      </c>
      <c r="C85" s="437"/>
      <c r="D85" s="437"/>
      <c r="E85" s="438">
        <f t="shared" ref="E85:G86" si="14">E86</f>
        <v>100000</v>
      </c>
      <c r="F85" s="438">
        <f t="shared" si="14"/>
        <v>0</v>
      </c>
      <c r="G85" s="438">
        <f t="shared" si="14"/>
        <v>0</v>
      </c>
    </row>
    <row r="86" spans="1:7" ht="31.5" hidden="1">
      <c r="A86" s="191" t="s">
        <v>323</v>
      </c>
      <c r="B86" s="303" t="s">
        <v>351</v>
      </c>
      <c r="C86" s="303" t="s">
        <v>312</v>
      </c>
      <c r="D86" s="303"/>
      <c r="E86" s="310">
        <f t="shared" si="14"/>
        <v>100000</v>
      </c>
      <c r="F86" s="310">
        <f t="shared" si="14"/>
        <v>0</v>
      </c>
      <c r="G86" s="310">
        <f t="shared" si="14"/>
        <v>0</v>
      </c>
    </row>
    <row r="87" spans="1:7" hidden="1">
      <c r="A87" s="301" t="s">
        <v>350</v>
      </c>
      <c r="B87" s="303" t="s">
        <v>351</v>
      </c>
      <c r="C87" s="303" t="s">
        <v>312</v>
      </c>
      <c r="D87" s="303" t="s">
        <v>101</v>
      </c>
      <c r="E87" s="310">
        <v>100000</v>
      </c>
      <c r="F87" s="310"/>
      <c r="G87" s="310"/>
    </row>
    <row r="88" spans="1:7" ht="31.5" hidden="1">
      <c r="A88" s="28" t="s">
        <v>352</v>
      </c>
      <c r="B88" s="437" t="s">
        <v>353</v>
      </c>
      <c r="C88" s="437"/>
      <c r="D88" s="437"/>
      <c r="E88" s="438">
        <f>E90</f>
        <v>65000</v>
      </c>
      <c r="F88" s="438">
        <f>F90</f>
        <v>0</v>
      </c>
      <c r="G88" s="438">
        <f>G90</f>
        <v>0</v>
      </c>
    </row>
    <row r="89" spans="1:7" ht="94.5" hidden="1">
      <c r="A89" s="281" t="s">
        <v>330</v>
      </c>
      <c r="B89" s="437" t="s">
        <v>354</v>
      </c>
      <c r="C89" s="437"/>
      <c r="D89" s="437"/>
      <c r="E89" s="438">
        <f t="shared" ref="E89:G90" si="15">E90</f>
        <v>65000</v>
      </c>
      <c r="F89" s="438">
        <f t="shared" si="15"/>
        <v>0</v>
      </c>
      <c r="G89" s="438">
        <f t="shared" si="15"/>
        <v>0</v>
      </c>
    </row>
    <row r="90" spans="1:7" ht="31.5" hidden="1">
      <c r="A90" s="191" t="s">
        <v>323</v>
      </c>
      <c r="B90" s="303" t="s">
        <v>354</v>
      </c>
      <c r="C90" s="303" t="s">
        <v>312</v>
      </c>
      <c r="D90" s="303"/>
      <c r="E90" s="310">
        <f t="shared" si="15"/>
        <v>65000</v>
      </c>
      <c r="F90" s="310">
        <f t="shared" si="15"/>
        <v>0</v>
      </c>
      <c r="G90" s="310">
        <f t="shared" si="15"/>
        <v>0</v>
      </c>
    </row>
    <row r="91" spans="1:7" hidden="1">
      <c r="A91" s="301" t="s">
        <v>350</v>
      </c>
      <c r="B91" s="303" t="s">
        <v>351</v>
      </c>
      <c r="C91" s="303" t="s">
        <v>312</v>
      </c>
      <c r="D91" s="303" t="s">
        <v>101</v>
      </c>
      <c r="E91" s="310">
        <v>65000</v>
      </c>
      <c r="F91" s="310"/>
      <c r="G91" s="310"/>
    </row>
    <row r="92" spans="1:7" ht="94.5" hidden="1">
      <c r="A92" s="281" t="s">
        <v>419</v>
      </c>
      <c r="B92" s="437" t="s">
        <v>354</v>
      </c>
      <c r="C92" s="437"/>
      <c r="D92" s="437"/>
      <c r="E92" s="438">
        <f>E93</f>
        <v>0</v>
      </c>
      <c r="F92" s="438">
        <f>F93</f>
        <v>80000</v>
      </c>
      <c r="G92" s="438">
        <f>G93</f>
        <v>80000</v>
      </c>
    </row>
    <row r="93" spans="1:7" ht="31.5">
      <c r="A93" s="191" t="s">
        <v>323</v>
      </c>
      <c r="B93" s="437" t="s">
        <v>354</v>
      </c>
      <c r="C93" s="303" t="s">
        <v>312</v>
      </c>
      <c r="D93" s="303"/>
      <c r="E93" s="310">
        <f>E100</f>
        <v>0</v>
      </c>
      <c r="F93" s="310">
        <f>F94</f>
        <v>80000</v>
      </c>
      <c r="G93" s="310">
        <f>G94</f>
        <v>80000</v>
      </c>
    </row>
    <row r="94" spans="1:7">
      <c r="A94" s="301" t="s">
        <v>350</v>
      </c>
      <c r="B94" s="437" t="s">
        <v>354</v>
      </c>
      <c r="C94" s="303" t="s">
        <v>312</v>
      </c>
      <c r="D94" s="303" t="s">
        <v>101</v>
      </c>
      <c r="E94" s="310">
        <v>1247500</v>
      </c>
      <c r="F94" s="310">
        <v>80000</v>
      </c>
      <c r="G94" s="310">
        <v>80000</v>
      </c>
    </row>
    <row r="95" spans="1:7" ht="31.5" hidden="1">
      <c r="A95" s="191" t="s">
        <v>323</v>
      </c>
      <c r="B95" s="303" t="s">
        <v>351</v>
      </c>
      <c r="C95" s="303" t="s">
        <v>312</v>
      </c>
      <c r="D95" s="303"/>
      <c r="E95" s="310">
        <f t="shared" ref="E95:G95" si="16">E96</f>
        <v>100000</v>
      </c>
      <c r="F95" s="310">
        <f t="shared" si="16"/>
        <v>0</v>
      </c>
      <c r="G95" s="310">
        <f t="shared" si="16"/>
        <v>0</v>
      </c>
    </row>
    <row r="96" spans="1:7" hidden="1">
      <c r="A96" s="301" t="s">
        <v>350</v>
      </c>
      <c r="B96" s="303" t="s">
        <v>351</v>
      </c>
      <c r="C96" s="303" t="s">
        <v>312</v>
      </c>
      <c r="D96" s="303" t="s">
        <v>101</v>
      </c>
      <c r="E96" s="310">
        <v>100000</v>
      </c>
      <c r="F96" s="310"/>
      <c r="G96" s="310"/>
    </row>
    <row r="97" spans="1:7" ht="31.5" hidden="1">
      <c r="A97" s="28" t="s">
        <v>352</v>
      </c>
      <c r="B97" s="437" t="s">
        <v>353</v>
      </c>
      <c r="C97" s="437"/>
      <c r="D97" s="437"/>
      <c r="E97" s="438">
        <f>E99</f>
        <v>0</v>
      </c>
      <c r="F97" s="438">
        <f>F99</f>
        <v>0</v>
      </c>
      <c r="G97" s="438">
        <f>G99</f>
        <v>0</v>
      </c>
    </row>
    <row r="98" spans="1:7" ht="94.5" hidden="1">
      <c r="A98" s="281" t="s">
        <v>330</v>
      </c>
      <c r="B98" s="437" t="s">
        <v>354</v>
      </c>
      <c r="C98" s="437"/>
      <c r="D98" s="437"/>
      <c r="E98" s="438">
        <f t="shared" ref="E98:G99" si="17">E99</f>
        <v>0</v>
      </c>
      <c r="F98" s="438">
        <f t="shared" si="17"/>
        <v>0</v>
      </c>
      <c r="G98" s="438">
        <f t="shared" si="17"/>
        <v>0</v>
      </c>
    </row>
    <row r="99" spans="1:7" ht="31.5" hidden="1">
      <c r="A99" s="191" t="s">
        <v>323</v>
      </c>
      <c r="B99" s="303" t="s">
        <v>354</v>
      </c>
      <c r="C99" s="303" t="s">
        <v>312</v>
      </c>
      <c r="D99" s="303"/>
      <c r="E99" s="310">
        <f t="shared" si="17"/>
        <v>0</v>
      </c>
      <c r="F99" s="310">
        <f t="shared" si="17"/>
        <v>0</v>
      </c>
      <c r="G99" s="310">
        <f t="shared" si="17"/>
        <v>0</v>
      </c>
    </row>
    <row r="100" spans="1:7" hidden="1">
      <c r="A100" s="301" t="s">
        <v>350</v>
      </c>
      <c r="B100" s="303" t="s">
        <v>420</v>
      </c>
      <c r="C100" s="303" t="s">
        <v>312</v>
      </c>
      <c r="D100" s="303" t="s">
        <v>101</v>
      </c>
      <c r="E100" s="310">
        <v>0</v>
      </c>
      <c r="F100" s="310">
        <v>0</v>
      </c>
      <c r="G100" s="310">
        <v>0</v>
      </c>
    </row>
    <row r="101" spans="1:7" ht="47.25" hidden="1">
      <c r="A101" s="28" t="s">
        <v>355</v>
      </c>
      <c r="B101" s="437" t="s">
        <v>356</v>
      </c>
      <c r="C101" s="437"/>
      <c r="D101" s="437"/>
      <c r="E101" s="438">
        <f>E103</f>
        <v>0</v>
      </c>
      <c r="F101" s="438">
        <f>F103</f>
        <v>0</v>
      </c>
      <c r="G101" s="438">
        <f>G103</f>
        <v>0</v>
      </c>
    </row>
    <row r="102" spans="1:7" ht="94.5" hidden="1">
      <c r="A102" s="281" t="s">
        <v>330</v>
      </c>
      <c r="B102" s="437" t="s">
        <v>357</v>
      </c>
      <c r="C102" s="437"/>
      <c r="D102" s="437"/>
      <c r="E102" s="438">
        <f t="shared" ref="E102:G103" si="18">E103</f>
        <v>0</v>
      </c>
      <c r="F102" s="438">
        <f t="shared" si="18"/>
        <v>0</v>
      </c>
      <c r="G102" s="438">
        <f t="shared" si="18"/>
        <v>0</v>
      </c>
    </row>
    <row r="103" spans="1:7" ht="31.5" hidden="1">
      <c r="A103" s="191" t="s">
        <v>323</v>
      </c>
      <c r="B103" s="303" t="s">
        <v>357</v>
      </c>
      <c r="C103" s="303" t="s">
        <v>312</v>
      </c>
      <c r="D103" s="303"/>
      <c r="E103" s="310">
        <f t="shared" si="18"/>
        <v>0</v>
      </c>
      <c r="F103" s="310">
        <f t="shared" si="18"/>
        <v>0</v>
      </c>
      <c r="G103" s="310">
        <f t="shared" si="18"/>
        <v>0</v>
      </c>
    </row>
    <row r="104" spans="1:7" hidden="1">
      <c r="A104" s="301" t="s">
        <v>350</v>
      </c>
      <c r="B104" s="303" t="s">
        <v>357</v>
      </c>
      <c r="C104" s="303" t="s">
        <v>312</v>
      </c>
      <c r="D104" s="303" t="s">
        <v>101</v>
      </c>
      <c r="E104" s="310"/>
      <c r="F104" s="310"/>
      <c r="G104" s="310"/>
    </row>
    <row r="105" spans="1:7" ht="47.25" hidden="1">
      <c r="A105" s="28" t="s">
        <v>358</v>
      </c>
      <c r="B105" s="437" t="s">
        <v>359</v>
      </c>
      <c r="C105" s="437"/>
      <c r="D105" s="437"/>
      <c r="E105" s="438">
        <f t="shared" ref="E105:G108" si="19">E106</f>
        <v>1000</v>
      </c>
      <c r="F105" s="438">
        <f t="shared" si="19"/>
        <v>0</v>
      </c>
      <c r="G105" s="438">
        <f t="shared" si="19"/>
        <v>0</v>
      </c>
    </row>
    <row r="106" spans="1:7" ht="31.5">
      <c r="A106" s="439" t="s">
        <v>421</v>
      </c>
      <c r="B106" s="437" t="s">
        <v>422</v>
      </c>
      <c r="C106" s="437"/>
      <c r="D106" s="437"/>
      <c r="E106" s="438">
        <f t="shared" si="19"/>
        <v>1000</v>
      </c>
      <c r="F106" s="438">
        <f t="shared" si="19"/>
        <v>0</v>
      </c>
      <c r="G106" s="438">
        <f t="shared" si="19"/>
        <v>0</v>
      </c>
    </row>
    <row r="107" spans="1:7" ht="94.5" hidden="1">
      <c r="A107" s="281" t="s">
        <v>560</v>
      </c>
      <c r="B107" s="437" t="s">
        <v>555</v>
      </c>
      <c r="C107" s="437"/>
      <c r="D107" s="437"/>
      <c r="E107" s="438">
        <f t="shared" si="19"/>
        <v>1000</v>
      </c>
      <c r="F107" s="438">
        <f t="shared" si="19"/>
        <v>0</v>
      </c>
      <c r="G107" s="438">
        <f t="shared" si="19"/>
        <v>0</v>
      </c>
    </row>
    <row r="108" spans="1:7" ht="31.5">
      <c r="A108" s="191" t="s">
        <v>323</v>
      </c>
      <c r="B108" s="303" t="s">
        <v>555</v>
      </c>
      <c r="C108" s="303" t="s">
        <v>312</v>
      </c>
      <c r="D108" s="303"/>
      <c r="E108" s="310">
        <f t="shared" si="19"/>
        <v>1000</v>
      </c>
      <c r="F108" s="310">
        <f t="shared" si="19"/>
        <v>0</v>
      </c>
      <c r="G108" s="310">
        <f t="shared" si="19"/>
        <v>0</v>
      </c>
    </row>
    <row r="109" spans="1:7" ht="31.5">
      <c r="A109" s="301" t="s">
        <v>360</v>
      </c>
      <c r="B109" s="303" t="s">
        <v>555</v>
      </c>
      <c r="C109" s="303" t="s">
        <v>312</v>
      </c>
      <c r="D109" s="303" t="s">
        <v>298</v>
      </c>
      <c r="E109" s="310">
        <v>1000</v>
      </c>
      <c r="F109" s="310">
        <v>0</v>
      </c>
      <c r="G109" s="310">
        <v>0</v>
      </c>
    </row>
    <row r="110" spans="1:7" ht="47.25">
      <c r="A110" s="432" t="s">
        <v>361</v>
      </c>
      <c r="B110" s="437" t="s">
        <v>362</v>
      </c>
      <c r="C110" s="437"/>
      <c r="D110" s="437"/>
      <c r="E110" s="438" t="e">
        <f>E115+#REF!</f>
        <v>#REF!</v>
      </c>
      <c r="F110" s="438">
        <f>F118+F131</f>
        <v>32000</v>
      </c>
      <c r="G110" s="438">
        <f>G111+G129</f>
        <v>32000</v>
      </c>
    </row>
    <row r="111" spans="1:7">
      <c r="A111" s="443" t="s">
        <v>573</v>
      </c>
      <c r="B111" s="437" t="s">
        <v>369</v>
      </c>
      <c r="C111" s="437"/>
      <c r="D111" s="437"/>
      <c r="E111" s="438">
        <f>E113</f>
        <v>0</v>
      </c>
      <c r="F111" s="438">
        <f>F116</f>
        <v>7000</v>
      </c>
      <c r="G111" s="438">
        <f>G116</f>
        <v>7000</v>
      </c>
    </row>
    <row r="112" spans="1:7" ht="94.5" hidden="1">
      <c r="A112" s="281" t="s">
        <v>330</v>
      </c>
      <c r="B112" s="437" t="s">
        <v>365</v>
      </c>
      <c r="C112" s="437"/>
      <c r="D112" s="437"/>
      <c r="E112" s="438">
        <f t="shared" ref="E112:G113" si="20">E113</f>
        <v>0</v>
      </c>
      <c r="F112" s="438">
        <f t="shared" si="20"/>
        <v>0</v>
      </c>
      <c r="G112" s="438">
        <f t="shared" si="20"/>
        <v>0</v>
      </c>
    </row>
    <row r="113" spans="1:7" ht="31.5" hidden="1">
      <c r="A113" s="191" t="s">
        <v>323</v>
      </c>
      <c r="B113" s="303" t="s">
        <v>365</v>
      </c>
      <c r="C113" s="303" t="s">
        <v>312</v>
      </c>
      <c r="D113" s="303"/>
      <c r="E113" s="310">
        <f t="shared" si="20"/>
        <v>0</v>
      </c>
      <c r="F113" s="310">
        <f t="shared" si="20"/>
        <v>0</v>
      </c>
      <c r="G113" s="310">
        <f t="shared" si="20"/>
        <v>0</v>
      </c>
    </row>
    <row r="114" spans="1:7" hidden="1">
      <c r="A114" s="301" t="s">
        <v>366</v>
      </c>
      <c r="B114" s="303" t="s">
        <v>365</v>
      </c>
      <c r="C114" s="303" t="s">
        <v>312</v>
      </c>
      <c r="D114" s="303" t="s">
        <v>367</v>
      </c>
      <c r="E114" s="310"/>
      <c r="F114" s="310"/>
      <c r="G114" s="310"/>
    </row>
    <row r="115" spans="1:7" hidden="1">
      <c r="A115" s="432" t="s">
        <v>424</v>
      </c>
      <c r="B115" s="437" t="s">
        <v>369</v>
      </c>
      <c r="C115" s="437"/>
      <c r="D115" s="437"/>
      <c r="E115" s="438" t="e">
        <f>E116+#REF!+#REF!+#REF!</f>
        <v>#REF!</v>
      </c>
      <c r="F115" s="438">
        <f>F116</f>
        <v>7000</v>
      </c>
      <c r="G115" s="438" t="e">
        <f>G116+#REF!+#REF!+#REF!</f>
        <v>#REF!</v>
      </c>
    </row>
    <row r="116" spans="1:7" ht="94.5">
      <c r="A116" s="281" t="s">
        <v>560</v>
      </c>
      <c r="B116" s="437" t="s">
        <v>423</v>
      </c>
      <c r="C116" s="437"/>
      <c r="D116" s="437"/>
      <c r="E116" s="438">
        <f t="shared" ref="E116:G117" si="21">E117</f>
        <v>55000</v>
      </c>
      <c r="F116" s="438">
        <f t="shared" si="21"/>
        <v>7000</v>
      </c>
      <c r="G116" s="438">
        <f t="shared" si="21"/>
        <v>7000</v>
      </c>
    </row>
    <row r="117" spans="1:7" ht="31.5">
      <c r="A117" s="191" t="s">
        <v>323</v>
      </c>
      <c r="B117" s="303" t="s">
        <v>423</v>
      </c>
      <c r="C117" s="303" t="s">
        <v>312</v>
      </c>
      <c r="D117" s="303"/>
      <c r="E117" s="310">
        <f t="shared" si="21"/>
        <v>55000</v>
      </c>
      <c r="F117" s="310">
        <f t="shared" si="21"/>
        <v>7000</v>
      </c>
      <c r="G117" s="310">
        <f t="shared" si="21"/>
        <v>7000</v>
      </c>
    </row>
    <row r="118" spans="1:7">
      <c r="A118" s="301" t="s">
        <v>111</v>
      </c>
      <c r="B118" s="303" t="s">
        <v>423</v>
      </c>
      <c r="C118" s="303" t="s">
        <v>312</v>
      </c>
      <c r="D118" s="303" t="s">
        <v>112</v>
      </c>
      <c r="E118" s="310">
        <v>55000</v>
      </c>
      <c r="F118" s="310">
        <v>7000</v>
      </c>
      <c r="G118" s="310">
        <v>7000</v>
      </c>
    </row>
    <row r="119" spans="1:7" ht="31.5" hidden="1">
      <c r="A119" s="301" t="s">
        <v>370</v>
      </c>
      <c r="B119" s="303" t="s">
        <v>371</v>
      </c>
      <c r="C119" s="303"/>
      <c r="D119" s="303"/>
      <c r="E119" s="310">
        <f t="shared" ref="E119:G120" si="22">E120</f>
        <v>0</v>
      </c>
      <c r="F119" s="310">
        <f t="shared" si="22"/>
        <v>0</v>
      </c>
      <c r="G119" s="310">
        <f t="shared" si="22"/>
        <v>0</v>
      </c>
    </row>
    <row r="120" spans="1:7" ht="94.5" hidden="1">
      <c r="A120" s="301" t="s">
        <v>310</v>
      </c>
      <c r="B120" s="303" t="s">
        <v>371</v>
      </c>
      <c r="C120" s="303" t="s">
        <v>311</v>
      </c>
      <c r="D120" s="303"/>
      <c r="E120" s="310">
        <f t="shared" si="22"/>
        <v>0</v>
      </c>
      <c r="F120" s="310">
        <f t="shared" si="22"/>
        <v>0</v>
      </c>
      <c r="G120" s="310">
        <f t="shared" si="22"/>
        <v>0</v>
      </c>
    </row>
    <row r="121" spans="1:7" hidden="1">
      <c r="A121" s="301" t="s">
        <v>111</v>
      </c>
      <c r="B121" s="303" t="s">
        <v>371</v>
      </c>
      <c r="C121" s="303" t="s">
        <v>311</v>
      </c>
      <c r="D121" s="303" t="s">
        <v>112</v>
      </c>
      <c r="E121" s="310"/>
      <c r="F121" s="310"/>
      <c r="G121" s="310"/>
    </row>
    <row r="122" spans="1:7" ht="31.5" hidden="1">
      <c r="A122" s="301" t="s">
        <v>337</v>
      </c>
      <c r="B122" s="303" t="s">
        <v>372</v>
      </c>
      <c r="C122" s="303"/>
      <c r="D122" s="303"/>
      <c r="E122" s="310">
        <f t="shared" ref="E122:G123" si="23">E123</f>
        <v>0</v>
      </c>
      <c r="F122" s="310">
        <f t="shared" si="23"/>
        <v>0</v>
      </c>
      <c r="G122" s="310">
        <f t="shared" si="23"/>
        <v>0</v>
      </c>
    </row>
    <row r="123" spans="1:7" ht="31.5" hidden="1">
      <c r="A123" s="191" t="s">
        <v>323</v>
      </c>
      <c r="B123" s="303" t="s">
        <v>372</v>
      </c>
      <c r="C123" s="303" t="s">
        <v>312</v>
      </c>
      <c r="D123" s="303"/>
      <c r="E123" s="310">
        <f t="shared" si="23"/>
        <v>0</v>
      </c>
      <c r="F123" s="310">
        <f t="shared" si="23"/>
        <v>0</v>
      </c>
      <c r="G123" s="310">
        <f t="shared" si="23"/>
        <v>0</v>
      </c>
    </row>
    <row r="124" spans="1:7" hidden="1">
      <c r="A124" s="301" t="s">
        <v>111</v>
      </c>
      <c r="B124" s="303" t="s">
        <v>372</v>
      </c>
      <c r="C124" s="303" t="s">
        <v>312</v>
      </c>
      <c r="D124" s="303" t="s">
        <v>112</v>
      </c>
      <c r="E124" s="310"/>
      <c r="F124" s="310"/>
      <c r="G124" s="310"/>
    </row>
    <row r="125" spans="1:7" hidden="1">
      <c r="A125" s="191" t="s">
        <v>324</v>
      </c>
      <c r="B125" s="303" t="s">
        <v>372</v>
      </c>
      <c r="C125" s="303" t="s">
        <v>325</v>
      </c>
      <c r="D125" s="303"/>
      <c r="E125" s="310"/>
      <c r="F125" s="310"/>
      <c r="G125" s="310"/>
    </row>
    <row r="126" spans="1:7" hidden="1">
      <c r="A126" s="301" t="s">
        <v>111</v>
      </c>
      <c r="B126" s="303" t="s">
        <v>372</v>
      </c>
      <c r="C126" s="303" t="s">
        <v>325</v>
      </c>
      <c r="D126" s="303" t="s">
        <v>112</v>
      </c>
      <c r="E126" s="310"/>
      <c r="F126" s="310"/>
      <c r="G126" s="310"/>
    </row>
    <row r="127" spans="1:7" ht="31.5" hidden="1">
      <c r="A127" s="510" t="s">
        <v>569</v>
      </c>
      <c r="B127" s="437" t="s">
        <v>376</v>
      </c>
      <c r="C127" s="437"/>
      <c r="D127" s="437"/>
      <c r="E127" s="438"/>
      <c r="F127" s="438">
        <f>F133+F145+F148</f>
        <v>261400</v>
      </c>
      <c r="G127" s="438"/>
    </row>
    <row r="128" spans="1:7" ht="31.5">
      <c r="A128" s="510" t="s">
        <v>607</v>
      </c>
      <c r="B128" s="437" t="s">
        <v>590</v>
      </c>
      <c r="C128" s="437"/>
      <c r="D128" s="437"/>
      <c r="E128" s="438"/>
      <c r="F128" s="438">
        <f t="shared" ref="F128:G130" si="24">F129</f>
        <v>25000</v>
      </c>
      <c r="G128" s="438">
        <f t="shared" si="24"/>
        <v>25000</v>
      </c>
    </row>
    <row r="129" spans="1:7" ht="94.5">
      <c r="A129" s="281" t="s">
        <v>560</v>
      </c>
      <c r="B129" s="437" t="s">
        <v>591</v>
      </c>
      <c r="C129" s="437"/>
      <c r="D129" s="437"/>
      <c r="E129" s="438"/>
      <c r="F129" s="438">
        <f t="shared" si="24"/>
        <v>25000</v>
      </c>
      <c r="G129" s="438">
        <f t="shared" si="24"/>
        <v>25000</v>
      </c>
    </row>
    <row r="130" spans="1:7" ht="31.5">
      <c r="A130" s="191" t="s">
        <v>323</v>
      </c>
      <c r="B130" s="437" t="s">
        <v>591</v>
      </c>
      <c r="C130" s="437" t="s">
        <v>312</v>
      </c>
      <c r="D130" s="437"/>
      <c r="E130" s="438"/>
      <c r="F130" s="438">
        <f t="shared" si="24"/>
        <v>25000</v>
      </c>
      <c r="G130" s="438">
        <f t="shared" si="24"/>
        <v>25000</v>
      </c>
    </row>
    <row r="131" spans="1:7" ht="31.5">
      <c r="A131" s="510" t="s">
        <v>607</v>
      </c>
      <c r="B131" s="437" t="s">
        <v>591</v>
      </c>
      <c r="C131" s="437" t="s">
        <v>312</v>
      </c>
      <c r="D131" s="437" t="s">
        <v>112</v>
      </c>
      <c r="E131" s="438"/>
      <c r="F131" s="438">
        <v>25000</v>
      </c>
      <c r="G131" s="438">
        <v>25000</v>
      </c>
    </row>
    <row r="132" spans="1:7" ht="31.5">
      <c r="A132" s="510" t="s">
        <v>574</v>
      </c>
      <c r="B132" s="437" t="s">
        <v>376</v>
      </c>
      <c r="C132" s="437"/>
      <c r="D132" s="437"/>
      <c r="E132" s="438"/>
      <c r="F132" s="438">
        <f>F133+F142+F147</f>
        <v>261400</v>
      </c>
      <c r="G132" s="438">
        <f>G133+G142+G147</f>
        <v>261400</v>
      </c>
    </row>
    <row r="133" spans="1:7" ht="47.25">
      <c r="A133" s="443" t="s">
        <v>377</v>
      </c>
      <c r="B133" s="437" t="s">
        <v>378</v>
      </c>
      <c r="C133" s="437"/>
      <c r="D133" s="437"/>
      <c r="E133" s="438" t="e">
        <f>E134+E137+#REF!</f>
        <v>#REF!</v>
      </c>
      <c r="F133" s="438">
        <f>F134+F137</f>
        <v>260400</v>
      </c>
      <c r="G133" s="438">
        <f>G134+G137</f>
        <v>260400</v>
      </c>
    </row>
    <row r="134" spans="1:7" ht="31.5">
      <c r="A134" s="431" t="s">
        <v>437</v>
      </c>
      <c r="B134" s="303" t="s">
        <v>379</v>
      </c>
      <c r="C134" s="303"/>
      <c r="D134" s="303"/>
      <c r="E134" s="310">
        <f t="shared" ref="E134:G135" si="25">E135</f>
        <v>369014.51</v>
      </c>
      <c r="F134" s="310">
        <f>F135</f>
        <v>260400</v>
      </c>
      <c r="G134" s="310">
        <f t="shared" si="25"/>
        <v>260400</v>
      </c>
    </row>
    <row r="135" spans="1:7" ht="94.5">
      <c r="A135" s="301" t="s">
        <v>310</v>
      </c>
      <c r="B135" s="303" t="s">
        <v>379</v>
      </c>
      <c r="C135" s="303" t="s">
        <v>311</v>
      </c>
      <c r="D135" s="303"/>
      <c r="E135" s="310">
        <f t="shared" si="25"/>
        <v>369014.51</v>
      </c>
      <c r="F135" s="310">
        <f t="shared" si="25"/>
        <v>260400</v>
      </c>
      <c r="G135" s="310">
        <f t="shared" si="25"/>
        <v>260400</v>
      </c>
    </row>
    <row r="136" spans="1:7">
      <c r="A136" s="301" t="s">
        <v>108</v>
      </c>
      <c r="B136" s="303" t="s">
        <v>379</v>
      </c>
      <c r="C136" s="303" t="s">
        <v>311</v>
      </c>
      <c r="D136" s="303" t="s">
        <v>109</v>
      </c>
      <c r="E136" s="310">
        <v>369014.51</v>
      </c>
      <c r="F136" s="310">
        <v>260400</v>
      </c>
      <c r="G136" s="310">
        <v>260400</v>
      </c>
    </row>
    <row r="137" spans="1:7" ht="63">
      <c r="A137" s="254" t="s">
        <v>565</v>
      </c>
      <c r="B137" s="303" t="s">
        <v>380</v>
      </c>
      <c r="C137" s="303"/>
      <c r="D137" s="303"/>
      <c r="E137" s="310">
        <f>E138+E140</f>
        <v>26000</v>
      </c>
      <c r="F137" s="310">
        <f>F138+F140</f>
        <v>0</v>
      </c>
      <c r="G137" s="310">
        <f>G138+G140</f>
        <v>0</v>
      </c>
    </row>
    <row r="138" spans="1:7" ht="31.5">
      <c r="A138" s="191" t="s">
        <v>323</v>
      </c>
      <c r="B138" s="303" t="s">
        <v>380</v>
      </c>
      <c r="C138" s="303" t="s">
        <v>312</v>
      </c>
      <c r="D138" s="303"/>
      <c r="E138" s="310">
        <f>E139</f>
        <v>25000</v>
      </c>
      <c r="F138" s="310">
        <f>F139</f>
        <v>0</v>
      </c>
      <c r="G138" s="310">
        <f>G139</f>
        <v>0</v>
      </c>
    </row>
    <row r="139" spans="1:7">
      <c r="A139" s="301" t="s">
        <v>108</v>
      </c>
      <c r="B139" s="303" t="s">
        <v>380</v>
      </c>
      <c r="C139" s="303" t="s">
        <v>312</v>
      </c>
      <c r="D139" s="303" t="s">
        <v>109</v>
      </c>
      <c r="E139" s="310">
        <v>25000</v>
      </c>
      <c r="F139" s="310">
        <v>0</v>
      </c>
      <c r="G139" s="310">
        <v>0</v>
      </c>
    </row>
    <row r="140" spans="1:7">
      <c r="A140" s="191" t="s">
        <v>324</v>
      </c>
      <c r="B140" s="303" t="s">
        <v>438</v>
      </c>
      <c r="C140" s="303" t="s">
        <v>325</v>
      </c>
      <c r="D140" s="303"/>
      <c r="E140" s="310">
        <f>E141</f>
        <v>1000</v>
      </c>
      <c r="F140" s="310">
        <f>F141</f>
        <v>0</v>
      </c>
      <c r="G140" s="310">
        <f>G141</f>
        <v>0</v>
      </c>
    </row>
    <row r="141" spans="1:7">
      <c r="A141" s="301" t="s">
        <v>108</v>
      </c>
      <c r="B141" s="303" t="s">
        <v>438</v>
      </c>
      <c r="C141" s="303" t="s">
        <v>325</v>
      </c>
      <c r="D141" s="303" t="s">
        <v>109</v>
      </c>
      <c r="E141" s="310">
        <v>1000</v>
      </c>
      <c r="F141" s="310">
        <v>0</v>
      </c>
      <c r="G141" s="310">
        <v>0</v>
      </c>
    </row>
    <row r="142" spans="1:7" ht="47.25">
      <c r="A142" s="510" t="s">
        <v>570</v>
      </c>
      <c r="B142" s="303" t="s">
        <v>440</v>
      </c>
      <c r="C142" s="303"/>
      <c r="D142" s="303"/>
      <c r="E142" s="310"/>
      <c r="F142" s="310">
        <f>F145</f>
        <v>1000</v>
      </c>
      <c r="G142" s="310">
        <f>G145</f>
        <v>1000</v>
      </c>
    </row>
    <row r="143" spans="1:7" ht="78.75">
      <c r="A143" s="492" t="s">
        <v>560</v>
      </c>
      <c r="B143" s="303" t="s">
        <v>441</v>
      </c>
      <c r="C143" s="303"/>
      <c r="D143" s="303"/>
      <c r="E143" s="310"/>
      <c r="F143" s="310">
        <f>F145</f>
        <v>1000</v>
      </c>
      <c r="G143" s="310">
        <f>G145</f>
        <v>1000</v>
      </c>
    </row>
    <row r="144" spans="1:7" ht="31.5">
      <c r="A144" s="191" t="s">
        <v>323</v>
      </c>
      <c r="B144" s="303" t="s">
        <v>441</v>
      </c>
      <c r="C144" s="303" t="s">
        <v>312</v>
      </c>
      <c r="D144" s="303"/>
      <c r="E144" s="310"/>
      <c r="F144" s="310">
        <f>F145</f>
        <v>1000</v>
      </c>
      <c r="G144" s="310">
        <f>G145</f>
        <v>1000</v>
      </c>
    </row>
    <row r="145" spans="1:7" ht="47.25">
      <c r="A145" s="510" t="s">
        <v>570</v>
      </c>
      <c r="B145" s="303" t="s">
        <v>441</v>
      </c>
      <c r="C145" s="303" t="s">
        <v>312</v>
      </c>
      <c r="D145" s="303" t="s">
        <v>265</v>
      </c>
      <c r="E145" s="310"/>
      <c r="F145" s="310">
        <v>1000</v>
      </c>
      <c r="G145" s="310">
        <v>1000</v>
      </c>
    </row>
    <row r="146" spans="1:7" ht="31.5">
      <c r="A146" s="443" t="s">
        <v>388</v>
      </c>
      <c r="B146" s="437" t="s">
        <v>389</v>
      </c>
      <c r="C146" s="437"/>
      <c r="D146" s="437"/>
      <c r="E146" s="438">
        <f>E148</f>
        <v>0</v>
      </c>
      <c r="F146" s="438">
        <f>F148</f>
        <v>0</v>
      </c>
      <c r="G146" s="438">
        <f>G148</f>
        <v>0</v>
      </c>
    </row>
    <row r="147" spans="1:7" ht="94.5">
      <c r="A147" s="281" t="s">
        <v>560</v>
      </c>
      <c r="B147" s="437" t="s">
        <v>390</v>
      </c>
      <c r="C147" s="437"/>
      <c r="D147" s="437"/>
      <c r="E147" s="438">
        <f t="shared" ref="E147:G148" si="26">E148</f>
        <v>0</v>
      </c>
      <c r="F147" s="438">
        <f t="shared" si="26"/>
        <v>0</v>
      </c>
      <c r="G147" s="438">
        <f t="shared" si="26"/>
        <v>0</v>
      </c>
    </row>
    <row r="148" spans="1:7" ht="31.5">
      <c r="A148" s="191" t="s">
        <v>323</v>
      </c>
      <c r="B148" s="303" t="s">
        <v>390</v>
      </c>
      <c r="C148" s="303" t="s">
        <v>312</v>
      </c>
      <c r="D148" s="303"/>
      <c r="E148" s="310">
        <f t="shared" si="26"/>
        <v>0</v>
      </c>
      <c r="F148" s="310">
        <v>0</v>
      </c>
      <c r="G148" s="310">
        <v>0</v>
      </c>
    </row>
    <row r="149" spans="1:7">
      <c r="A149" s="301" t="s">
        <v>391</v>
      </c>
      <c r="B149" s="303" t="s">
        <v>390</v>
      </c>
      <c r="C149" s="303" t="s">
        <v>312</v>
      </c>
      <c r="D149" s="303" t="s">
        <v>392</v>
      </c>
      <c r="E149" s="310"/>
      <c r="F149" s="310">
        <v>0</v>
      </c>
      <c r="G149" s="310">
        <v>0</v>
      </c>
    </row>
    <row r="150" spans="1:7" ht="47.25" hidden="1">
      <c r="A150" s="253" t="s">
        <v>442</v>
      </c>
      <c r="B150" s="437" t="s">
        <v>440</v>
      </c>
      <c r="C150" s="437"/>
      <c r="D150" s="437"/>
      <c r="E150" s="438">
        <f t="shared" ref="E150:G152" si="27">E151</f>
        <v>2000</v>
      </c>
      <c r="F150" s="438">
        <f t="shared" si="27"/>
        <v>2000</v>
      </c>
      <c r="G150" s="438">
        <f t="shared" si="27"/>
        <v>2000</v>
      </c>
    </row>
    <row r="151" spans="1:7" ht="94.5" hidden="1">
      <c r="A151" s="281" t="s">
        <v>419</v>
      </c>
      <c r="B151" s="437" t="s">
        <v>441</v>
      </c>
      <c r="C151" s="437"/>
      <c r="D151" s="437"/>
      <c r="E151" s="438">
        <f t="shared" si="27"/>
        <v>2000</v>
      </c>
      <c r="F151" s="438">
        <f t="shared" si="27"/>
        <v>2000</v>
      </c>
      <c r="G151" s="438">
        <f t="shared" si="27"/>
        <v>2000</v>
      </c>
    </row>
    <row r="152" spans="1:7" ht="31.5" hidden="1">
      <c r="A152" s="191" t="s">
        <v>323</v>
      </c>
      <c r="B152" s="303" t="s">
        <v>441</v>
      </c>
      <c r="C152" s="303" t="s">
        <v>312</v>
      </c>
      <c r="D152" s="303"/>
      <c r="E152" s="310">
        <f t="shared" si="27"/>
        <v>2000</v>
      </c>
      <c r="F152" s="310">
        <f t="shared" si="27"/>
        <v>2000</v>
      </c>
      <c r="G152" s="310">
        <f t="shared" si="27"/>
        <v>2000</v>
      </c>
    </row>
    <row r="153" spans="1:7" hidden="1">
      <c r="A153" s="301" t="s">
        <v>436</v>
      </c>
      <c r="B153" s="303" t="s">
        <v>441</v>
      </c>
      <c r="C153" s="303" t="s">
        <v>312</v>
      </c>
      <c r="D153" s="303" t="s">
        <v>265</v>
      </c>
      <c r="E153" s="310">
        <v>2000</v>
      </c>
      <c r="F153" s="310">
        <v>2000</v>
      </c>
      <c r="G153" s="310">
        <v>2000</v>
      </c>
    </row>
    <row r="154" spans="1:7" ht="31.5" hidden="1">
      <c r="A154" s="256" t="s">
        <v>439</v>
      </c>
      <c r="B154" s="437" t="s">
        <v>443</v>
      </c>
      <c r="C154" s="437"/>
      <c r="D154" s="437"/>
      <c r="E154" s="438">
        <f t="shared" ref="E154:G156" si="28">E155</f>
        <v>13000</v>
      </c>
      <c r="F154" s="438">
        <f t="shared" si="28"/>
        <v>13000</v>
      </c>
      <c r="G154" s="438">
        <f t="shared" si="28"/>
        <v>13000</v>
      </c>
    </row>
    <row r="155" spans="1:7" ht="94.5" hidden="1">
      <c r="A155" s="281" t="s">
        <v>419</v>
      </c>
      <c r="B155" s="437" t="s">
        <v>444</v>
      </c>
      <c r="C155" s="437"/>
      <c r="D155" s="437"/>
      <c r="E155" s="438">
        <f t="shared" si="28"/>
        <v>13000</v>
      </c>
      <c r="F155" s="438">
        <f t="shared" si="28"/>
        <v>13000</v>
      </c>
      <c r="G155" s="438">
        <f t="shared" si="28"/>
        <v>13000</v>
      </c>
    </row>
    <row r="156" spans="1:7" ht="31.5" hidden="1">
      <c r="A156" s="191" t="s">
        <v>323</v>
      </c>
      <c r="B156" s="303" t="s">
        <v>444</v>
      </c>
      <c r="C156" s="303" t="s">
        <v>312</v>
      </c>
      <c r="D156" s="303"/>
      <c r="E156" s="310">
        <f t="shared" si="28"/>
        <v>13000</v>
      </c>
      <c r="F156" s="310">
        <f t="shared" si="28"/>
        <v>13000</v>
      </c>
      <c r="G156" s="310">
        <f t="shared" si="28"/>
        <v>13000</v>
      </c>
    </row>
    <row r="157" spans="1:7" ht="47.25" hidden="1">
      <c r="A157" s="430" t="s">
        <v>302</v>
      </c>
      <c r="B157" s="303" t="s">
        <v>444</v>
      </c>
      <c r="C157" s="303" t="s">
        <v>312</v>
      </c>
      <c r="D157" s="303" t="s">
        <v>301</v>
      </c>
      <c r="E157" s="310">
        <v>13000</v>
      </c>
      <c r="F157" s="310">
        <v>13000</v>
      </c>
      <c r="G157" s="310">
        <v>13000</v>
      </c>
    </row>
    <row r="158" spans="1:7" hidden="1">
      <c r="A158" s="294" t="s">
        <v>393</v>
      </c>
      <c r="B158" s="376" t="s">
        <v>314</v>
      </c>
      <c r="C158" s="376" t="s">
        <v>394</v>
      </c>
      <c r="D158" s="376" t="s">
        <v>395</v>
      </c>
      <c r="E158" s="285">
        <f>E159+E174</f>
        <v>647949.92000000004</v>
      </c>
      <c r="F158" s="285">
        <f>F159+F174</f>
        <v>914817</v>
      </c>
      <c r="G158" s="285">
        <f>G159+G174</f>
        <v>914817</v>
      </c>
    </row>
    <row r="159" spans="1:7" hidden="1">
      <c r="A159" s="294" t="s">
        <v>396</v>
      </c>
      <c r="B159" s="376" t="s">
        <v>314</v>
      </c>
      <c r="C159" s="376"/>
      <c r="D159" s="376"/>
      <c r="E159" s="285">
        <f>E163</f>
        <v>700</v>
      </c>
      <c r="F159" s="285">
        <f>F163</f>
        <v>700</v>
      </c>
      <c r="G159" s="285">
        <f>G163</f>
        <v>700</v>
      </c>
    </row>
    <row r="160" spans="1:7" ht="31.5" hidden="1">
      <c r="A160" s="443" t="s">
        <v>388</v>
      </c>
      <c r="B160" s="376" t="s">
        <v>390</v>
      </c>
      <c r="C160" s="376" t="s">
        <v>312</v>
      </c>
      <c r="D160" s="376" t="s">
        <v>392</v>
      </c>
      <c r="E160" s="285"/>
      <c r="F160" s="285">
        <v>6000</v>
      </c>
      <c r="G160" s="285">
        <v>5000</v>
      </c>
    </row>
    <row r="161" spans="1:7" ht="31.5">
      <c r="A161" s="443" t="s">
        <v>393</v>
      </c>
      <c r="B161" s="376" t="s">
        <v>314</v>
      </c>
      <c r="C161" s="376" t="s">
        <v>394</v>
      </c>
      <c r="D161" s="376" t="s">
        <v>395</v>
      </c>
      <c r="E161" s="285"/>
      <c r="F161" s="285">
        <f>F162+F174</f>
        <v>1096817</v>
      </c>
      <c r="G161" s="285">
        <f>G162+G174</f>
        <v>1103617</v>
      </c>
    </row>
    <row r="162" spans="1:7">
      <c r="A162" s="443" t="s">
        <v>703</v>
      </c>
      <c r="B162" s="376" t="s">
        <v>314</v>
      </c>
      <c r="C162" s="376"/>
      <c r="D162" s="376"/>
      <c r="E162" s="285"/>
      <c r="F162" s="285">
        <f>F163+F167</f>
        <v>182700</v>
      </c>
      <c r="G162" s="285">
        <f>G163+G167</f>
        <v>189500</v>
      </c>
    </row>
    <row r="163" spans="1:7" ht="63">
      <c r="A163" s="547" t="s">
        <v>780</v>
      </c>
      <c r="B163" s="376" t="s">
        <v>397</v>
      </c>
      <c r="C163" s="376"/>
      <c r="D163" s="376"/>
      <c r="E163" s="285">
        <f t="shared" ref="E163:G165" si="29">E164</f>
        <v>700</v>
      </c>
      <c r="F163" s="285">
        <f t="shared" si="29"/>
        <v>700</v>
      </c>
      <c r="G163" s="285">
        <f t="shared" si="29"/>
        <v>700</v>
      </c>
    </row>
    <row r="164" spans="1:7" ht="173.25">
      <c r="A164" s="554" t="s">
        <v>781</v>
      </c>
      <c r="B164" s="376" t="s">
        <v>578</v>
      </c>
      <c r="C164" s="376"/>
      <c r="D164" s="376"/>
      <c r="E164" s="285">
        <f>E165</f>
        <v>700</v>
      </c>
      <c r="F164" s="285">
        <f>F165</f>
        <v>700</v>
      </c>
      <c r="G164" s="285">
        <f>G165</f>
        <v>700</v>
      </c>
    </row>
    <row r="165" spans="1:7" ht="47.25">
      <c r="A165" s="286" t="s">
        <v>309</v>
      </c>
      <c r="B165" s="376" t="s">
        <v>578</v>
      </c>
      <c r="C165" s="380" t="s">
        <v>312</v>
      </c>
      <c r="D165" s="380"/>
      <c r="E165" s="290">
        <f t="shared" si="29"/>
        <v>700</v>
      </c>
      <c r="F165" s="290">
        <f t="shared" si="29"/>
        <v>700</v>
      </c>
      <c r="G165" s="290">
        <f t="shared" si="29"/>
        <v>700</v>
      </c>
    </row>
    <row r="166" spans="1:7">
      <c r="A166" s="286" t="s">
        <v>201</v>
      </c>
      <c r="B166" s="376" t="s">
        <v>578</v>
      </c>
      <c r="C166" s="380" t="s">
        <v>312</v>
      </c>
      <c r="D166" s="380" t="s">
        <v>198</v>
      </c>
      <c r="E166" s="290">
        <v>700</v>
      </c>
      <c r="F166" s="290">
        <v>700</v>
      </c>
      <c r="G166" s="290">
        <v>700</v>
      </c>
    </row>
    <row r="167" spans="1:7" ht="76.5" customHeight="1">
      <c r="A167" s="547" t="s">
        <v>780</v>
      </c>
      <c r="B167" s="376" t="s">
        <v>397</v>
      </c>
      <c r="C167" s="380"/>
      <c r="D167" s="380"/>
      <c r="E167" s="290"/>
      <c r="F167" s="290">
        <f>F168</f>
        <v>182000</v>
      </c>
      <c r="G167" s="290">
        <f>G168</f>
        <v>188800</v>
      </c>
    </row>
    <row r="168" spans="1:7" ht="106.5" customHeight="1">
      <c r="A168" s="555" t="s">
        <v>787</v>
      </c>
      <c r="B168" s="376" t="s">
        <v>784</v>
      </c>
      <c r="C168" s="380"/>
      <c r="D168" s="380"/>
      <c r="E168" s="290"/>
      <c r="F168" s="290">
        <f>F169</f>
        <v>182000</v>
      </c>
      <c r="G168" s="290">
        <f>G169</f>
        <v>188800</v>
      </c>
    </row>
    <row r="169" spans="1:7" ht="99.75" customHeight="1">
      <c r="A169" s="555" t="s">
        <v>785</v>
      </c>
      <c r="B169" s="376" t="s">
        <v>571</v>
      </c>
      <c r="C169" s="380"/>
      <c r="D169" s="380"/>
      <c r="E169" s="290"/>
      <c r="F169" s="290">
        <f>F170+F172</f>
        <v>182000</v>
      </c>
      <c r="G169" s="290">
        <f>G170+G172</f>
        <v>188800</v>
      </c>
    </row>
    <row r="170" spans="1:7" ht="68.25" customHeight="1">
      <c r="A170" s="286" t="s">
        <v>701</v>
      </c>
      <c r="B170" s="376" t="s">
        <v>571</v>
      </c>
      <c r="C170" s="380" t="s">
        <v>311</v>
      </c>
      <c r="D170" s="380"/>
      <c r="E170" s="290"/>
      <c r="F170" s="290">
        <f>F171</f>
        <v>168000</v>
      </c>
      <c r="G170" s="290">
        <f>G171</f>
        <v>173200</v>
      </c>
    </row>
    <row r="171" spans="1:7" ht="30" customHeight="1">
      <c r="A171" s="286" t="s">
        <v>720</v>
      </c>
      <c r="B171" s="376" t="s">
        <v>571</v>
      </c>
      <c r="C171" s="380" t="s">
        <v>311</v>
      </c>
      <c r="D171" s="380" t="s">
        <v>143</v>
      </c>
      <c r="E171" s="290"/>
      <c r="F171" s="290">
        <v>168000</v>
      </c>
      <c r="G171" s="290">
        <v>173200</v>
      </c>
    </row>
    <row r="172" spans="1:7" ht="48.75" customHeight="1">
      <c r="A172" s="286" t="s">
        <v>309</v>
      </c>
      <c r="B172" s="376" t="s">
        <v>571</v>
      </c>
      <c r="C172" s="380" t="s">
        <v>312</v>
      </c>
      <c r="D172" s="380"/>
      <c r="E172" s="290"/>
      <c r="F172" s="290">
        <f>F173</f>
        <v>14000</v>
      </c>
      <c r="G172" s="290">
        <f>G173</f>
        <v>15600</v>
      </c>
    </row>
    <row r="173" spans="1:7" ht="35.25" customHeight="1">
      <c r="A173" s="286" t="s">
        <v>719</v>
      </c>
      <c r="B173" s="376" t="s">
        <v>571</v>
      </c>
      <c r="C173" s="380" t="s">
        <v>312</v>
      </c>
      <c r="D173" s="380" t="s">
        <v>143</v>
      </c>
      <c r="E173" s="290"/>
      <c r="F173" s="290">
        <v>14000</v>
      </c>
      <c r="G173" s="290">
        <v>15600</v>
      </c>
    </row>
    <row r="174" spans="1:7" ht="31.5">
      <c r="A174" s="281" t="s">
        <v>398</v>
      </c>
      <c r="B174" s="376" t="s">
        <v>399</v>
      </c>
      <c r="C174" s="376"/>
      <c r="D174" s="376"/>
      <c r="E174" s="285">
        <f>E175+E182</f>
        <v>647249.92000000004</v>
      </c>
      <c r="F174" s="285">
        <f>F175+F182</f>
        <v>914117</v>
      </c>
      <c r="G174" s="285">
        <f>G175+G182</f>
        <v>914117</v>
      </c>
    </row>
    <row r="175" spans="1:7" ht="47.25">
      <c r="A175" s="432" t="s">
        <v>400</v>
      </c>
      <c r="B175" s="444" t="s">
        <v>401</v>
      </c>
      <c r="C175" s="444"/>
      <c r="D175" s="444"/>
      <c r="E175" s="445">
        <f>E176+E179</f>
        <v>644249.92000000004</v>
      </c>
      <c r="F175" s="445">
        <f>F176+F179</f>
        <v>913117</v>
      </c>
      <c r="G175" s="445">
        <f>G176+G179</f>
        <v>913117</v>
      </c>
    </row>
    <row r="176" spans="1:7" ht="31.5">
      <c r="A176" s="281" t="s">
        <v>402</v>
      </c>
      <c r="B176" s="444" t="s">
        <v>407</v>
      </c>
      <c r="C176" s="444"/>
      <c r="D176" s="444"/>
      <c r="E176" s="445">
        <f t="shared" ref="E176:G177" si="30">E177</f>
        <v>17187.419999999998</v>
      </c>
      <c r="F176" s="445">
        <f t="shared" si="30"/>
        <v>42567</v>
      </c>
      <c r="G176" s="445">
        <f t="shared" si="30"/>
        <v>42567</v>
      </c>
    </row>
    <row r="177" spans="1:7">
      <c r="A177" s="286" t="s">
        <v>403</v>
      </c>
      <c r="B177" s="446" t="s">
        <v>407</v>
      </c>
      <c r="C177" s="446" t="s">
        <v>404</v>
      </c>
      <c r="D177" s="446"/>
      <c r="E177" s="447">
        <f t="shared" si="30"/>
        <v>17187.419999999998</v>
      </c>
      <c r="F177" s="447">
        <f t="shared" si="30"/>
        <v>42567</v>
      </c>
      <c r="G177" s="447">
        <f t="shared" si="30"/>
        <v>42567</v>
      </c>
    </row>
    <row r="178" spans="1:7" ht="31.5">
      <c r="A178" s="386" t="s">
        <v>405</v>
      </c>
      <c r="B178" s="446" t="s">
        <v>407</v>
      </c>
      <c r="C178" s="446" t="s">
        <v>404</v>
      </c>
      <c r="D178" s="446" t="s">
        <v>89</v>
      </c>
      <c r="E178" s="447">
        <v>17187.419999999998</v>
      </c>
      <c r="F178" s="447">
        <v>42567</v>
      </c>
      <c r="G178" s="447">
        <v>42567</v>
      </c>
    </row>
    <row r="179" spans="1:7" ht="31.5">
      <c r="A179" s="448" t="s">
        <v>406</v>
      </c>
      <c r="B179" s="444" t="s">
        <v>779</v>
      </c>
      <c r="C179" s="444"/>
      <c r="D179" s="444"/>
      <c r="E179" s="445">
        <f t="shared" ref="E179:G180" si="31">E180</f>
        <v>627062.5</v>
      </c>
      <c r="F179" s="445">
        <f t="shared" si="31"/>
        <v>870550</v>
      </c>
      <c r="G179" s="445">
        <f t="shared" si="31"/>
        <v>870550</v>
      </c>
    </row>
    <row r="180" spans="1:7">
      <c r="A180" s="286"/>
      <c r="B180" s="446" t="s">
        <v>779</v>
      </c>
      <c r="C180" s="446" t="s">
        <v>404</v>
      </c>
      <c r="D180" s="446"/>
      <c r="E180" s="447">
        <f t="shared" si="31"/>
        <v>627062.5</v>
      </c>
      <c r="F180" s="447">
        <f t="shared" si="31"/>
        <v>870550</v>
      </c>
      <c r="G180" s="447">
        <f t="shared" si="31"/>
        <v>870550</v>
      </c>
    </row>
    <row r="181" spans="1:7" ht="31.5">
      <c r="A181" s="386" t="s">
        <v>405</v>
      </c>
      <c r="B181" s="446" t="s">
        <v>779</v>
      </c>
      <c r="C181" s="446" t="s">
        <v>404</v>
      </c>
      <c r="D181" s="446" t="s">
        <v>89</v>
      </c>
      <c r="E181" s="447">
        <v>627062.5</v>
      </c>
      <c r="F181" s="447">
        <v>870550</v>
      </c>
      <c r="G181" s="447">
        <v>870550</v>
      </c>
    </row>
    <row r="182" spans="1:7">
      <c r="A182" s="443" t="s">
        <v>90</v>
      </c>
      <c r="B182" s="437" t="s">
        <v>408</v>
      </c>
      <c r="C182" s="437"/>
      <c r="D182" s="437"/>
      <c r="E182" s="438">
        <f t="shared" ref="E182:G184" si="32">E183</f>
        <v>3000</v>
      </c>
      <c r="F182" s="438">
        <f t="shared" si="32"/>
        <v>1000</v>
      </c>
      <c r="G182" s="438">
        <f t="shared" si="32"/>
        <v>1000</v>
      </c>
    </row>
    <row r="183" spans="1:7" ht="31.5">
      <c r="A183" s="443" t="s">
        <v>518</v>
      </c>
      <c r="B183" s="437" t="s">
        <v>517</v>
      </c>
      <c r="C183" s="437"/>
      <c r="D183" s="437"/>
      <c r="E183" s="438">
        <f t="shared" si="32"/>
        <v>3000</v>
      </c>
      <c r="F183" s="438">
        <f t="shared" si="32"/>
        <v>1000</v>
      </c>
      <c r="G183" s="438">
        <f t="shared" si="32"/>
        <v>1000</v>
      </c>
    </row>
    <row r="184" spans="1:7">
      <c r="A184" s="286" t="s">
        <v>409</v>
      </c>
      <c r="B184" s="303" t="s">
        <v>517</v>
      </c>
      <c r="C184" s="303" t="s">
        <v>325</v>
      </c>
      <c r="D184" s="303"/>
      <c r="E184" s="310">
        <f t="shared" si="32"/>
        <v>3000</v>
      </c>
      <c r="F184" s="310">
        <f t="shared" si="32"/>
        <v>1000</v>
      </c>
      <c r="G184" s="310">
        <f t="shared" si="32"/>
        <v>1000</v>
      </c>
    </row>
    <row r="185" spans="1:7">
      <c r="A185" s="389" t="s">
        <v>410</v>
      </c>
      <c r="B185" s="303" t="s">
        <v>517</v>
      </c>
      <c r="C185" s="303" t="s">
        <v>325</v>
      </c>
      <c r="D185" s="303" t="s">
        <v>91</v>
      </c>
      <c r="E185" s="310">
        <v>3000</v>
      </c>
      <c r="F185" s="310">
        <v>1000</v>
      </c>
      <c r="G185" s="310">
        <v>1000</v>
      </c>
    </row>
    <row r="186" spans="1:7">
      <c r="A186" s="433" t="s">
        <v>446</v>
      </c>
      <c r="B186" s="433"/>
      <c r="C186" s="433"/>
      <c r="D186" s="433"/>
      <c r="E186" s="434" t="e">
        <f>E14+E21+E158</f>
        <v>#REF!</v>
      </c>
      <c r="F186" s="434">
        <f>F14+F21+F162+F174</f>
        <v>4568496</v>
      </c>
      <c r="G186" s="434">
        <f>G14+G21+G162+G174</f>
        <v>4517738</v>
      </c>
    </row>
    <row r="187" spans="1:7">
      <c r="E187" s="19"/>
      <c r="F187" s="19"/>
      <c r="G187" s="19"/>
    </row>
    <row r="188" spans="1:7">
      <c r="E188" s="19"/>
      <c r="F188" s="19"/>
      <c r="G188" s="19"/>
    </row>
    <row r="189" spans="1:7" ht="23.25">
      <c r="A189" s="251" t="s">
        <v>561</v>
      </c>
      <c r="E189" s="423" t="s">
        <v>177</v>
      </c>
      <c r="G189" s="1" t="s">
        <v>562</v>
      </c>
    </row>
  </sheetData>
  <mergeCells count="9">
    <mergeCell ref="C3:G3"/>
    <mergeCell ref="A8:D8"/>
    <mergeCell ref="A6:G6"/>
    <mergeCell ref="A7:G7"/>
    <mergeCell ref="A11:A12"/>
    <mergeCell ref="B11:B12"/>
    <mergeCell ref="C11:C12"/>
    <mergeCell ref="D11:D12"/>
    <mergeCell ref="C4:G4"/>
  </mergeCells>
  <pageMargins left="0.70866141732283472" right="0.70866141732283472" top="0.74803149606299213" bottom="0.74803149606299213" header="0.31496062992125984" footer="0.31496062992125984"/>
  <pageSetup paperSize="9" scale="56" fitToHeight="4" orientation="portrait" r:id="rId1"/>
</worksheet>
</file>

<file path=xl/worksheets/sheet17.xml><?xml version="1.0" encoding="utf-8"?>
<worksheet xmlns="http://schemas.openxmlformats.org/spreadsheetml/2006/main" xmlns:r="http://schemas.openxmlformats.org/officeDocument/2006/relationships">
  <dimension ref="A1:H209"/>
  <sheetViews>
    <sheetView topLeftCell="A16" workbookViewId="0">
      <selection activeCell="G3" sqref="G3"/>
    </sheetView>
  </sheetViews>
  <sheetFormatPr defaultRowHeight="15.75"/>
  <cols>
    <col min="1" max="1" width="50.85546875" style="252" customWidth="1"/>
    <col min="2" max="2" width="14.5703125" style="252" customWidth="1"/>
    <col min="3" max="3" width="16" style="252" customWidth="1"/>
    <col min="4" max="4" width="20.140625" style="19" customWidth="1"/>
    <col min="5" max="5" width="14.28515625" style="19" customWidth="1"/>
    <col min="6" max="6" width="0.140625" style="19" customWidth="1"/>
    <col min="7" max="7" width="18" style="15" customWidth="1"/>
    <col min="8" max="8" width="17.140625" customWidth="1"/>
  </cols>
  <sheetData>
    <row r="1" spans="1:8">
      <c r="D1" s="18" t="s">
        <v>267</v>
      </c>
      <c r="G1" s="618" t="s">
        <v>149</v>
      </c>
      <c r="H1" s="618"/>
    </row>
    <row r="2" spans="1:8">
      <c r="D2" s="18" t="s">
        <v>290</v>
      </c>
      <c r="G2" s="511" t="s">
        <v>757</v>
      </c>
      <c r="H2" s="511" t="s">
        <v>806</v>
      </c>
    </row>
    <row r="3" spans="1:8">
      <c r="D3" s="5" t="s">
        <v>622</v>
      </c>
    </row>
    <row r="4" spans="1:8">
      <c r="A4" s="257" t="s">
        <v>297</v>
      </c>
      <c r="C4" s="516"/>
      <c r="D4" s="619" t="s">
        <v>706</v>
      </c>
      <c r="E4" s="619"/>
      <c r="F4" s="619"/>
      <c r="G4" s="619"/>
      <c r="H4" s="619"/>
    </row>
    <row r="5" spans="1:8">
      <c r="D5" s="18"/>
      <c r="E5" s="18"/>
      <c r="F5" s="18"/>
    </row>
    <row r="6" spans="1:8" ht="56.25" customHeight="1">
      <c r="A6" s="620" t="s">
        <v>636</v>
      </c>
      <c r="B6" s="620"/>
      <c r="C6" s="620"/>
      <c r="D6" s="620"/>
      <c r="E6" s="620"/>
      <c r="F6" s="620"/>
      <c r="G6" s="620"/>
      <c r="H6" s="620"/>
    </row>
    <row r="7" spans="1:8">
      <c r="A7" s="8" t="s">
        <v>79</v>
      </c>
      <c r="B7" s="8" t="s">
        <v>79</v>
      </c>
      <c r="C7" s="8" t="s">
        <v>79</v>
      </c>
      <c r="D7" s="20" t="s">
        <v>79</v>
      </c>
      <c r="E7" s="20" t="s">
        <v>79</v>
      </c>
      <c r="F7" s="20"/>
      <c r="G7" s="8"/>
    </row>
    <row r="8" spans="1:8" ht="15">
      <c r="A8" s="605" t="s">
        <v>80</v>
      </c>
      <c r="B8" s="606" t="s">
        <v>150</v>
      </c>
      <c r="C8" s="605" t="s">
        <v>81</v>
      </c>
      <c r="D8" s="605" t="s">
        <v>114</v>
      </c>
      <c r="E8" s="605" t="s">
        <v>115</v>
      </c>
      <c r="F8" s="607" t="s">
        <v>514</v>
      </c>
      <c r="G8" s="607" t="s">
        <v>677</v>
      </c>
      <c r="H8" s="607" t="s">
        <v>707</v>
      </c>
    </row>
    <row r="9" spans="1:8" ht="15">
      <c r="A9" s="605"/>
      <c r="B9" s="606"/>
      <c r="C9" s="605"/>
      <c r="D9" s="605"/>
      <c r="E9" s="605"/>
      <c r="F9" s="608"/>
      <c r="G9" s="608"/>
      <c r="H9" s="608"/>
    </row>
    <row r="10" spans="1:8" ht="31.5">
      <c r="A10" s="477" t="s">
        <v>576</v>
      </c>
      <c r="B10" s="478" t="s">
        <v>577</v>
      </c>
      <c r="C10" s="478"/>
      <c r="D10" s="478"/>
      <c r="E10" s="478"/>
      <c r="F10" s="479" t="e">
        <f>F11+F44+F54+F60+F71+F81+F111+F118+#REF!+F150</f>
        <v>#REF!</v>
      </c>
      <c r="G10" s="479">
        <f>G11+G44+G52+G79+G116+G153+G168+G188</f>
        <v>4568496</v>
      </c>
      <c r="H10" s="479">
        <f>H203</f>
        <v>4517738</v>
      </c>
    </row>
    <row r="11" spans="1:8">
      <c r="A11" s="477" t="s">
        <v>447</v>
      </c>
      <c r="B11" s="478" t="s">
        <v>577</v>
      </c>
      <c r="C11" s="478" t="s">
        <v>83</v>
      </c>
      <c r="D11" s="478"/>
      <c r="E11" s="478"/>
      <c r="F11" s="479">
        <f>F12+F18+F31+F36+F39</f>
        <v>4391623.87</v>
      </c>
      <c r="G11" s="479">
        <f>G12+G18+G31+G36+G39</f>
        <v>3276905</v>
      </c>
      <c r="H11" s="479">
        <f>H12+H19+H36+H39+H31</f>
        <v>3202157</v>
      </c>
    </row>
    <row r="12" spans="1:8" ht="47.25">
      <c r="A12" s="253" t="s">
        <v>84</v>
      </c>
      <c r="B12" s="478" t="s">
        <v>577</v>
      </c>
      <c r="C12" s="478" t="s">
        <v>85</v>
      </c>
      <c r="D12" s="478"/>
      <c r="E12" s="478"/>
      <c r="F12" s="479">
        <f>F14</f>
        <v>601370</v>
      </c>
      <c r="G12" s="479">
        <f t="shared" ref="G12:H12" si="0">G14</f>
        <v>911447</v>
      </c>
      <c r="H12" s="479">
        <f t="shared" si="0"/>
        <v>911447</v>
      </c>
    </row>
    <row r="13" spans="1:8" ht="31.5">
      <c r="A13" s="477" t="s">
        <v>315</v>
      </c>
      <c r="B13" s="478" t="s">
        <v>577</v>
      </c>
      <c r="C13" s="478" t="s">
        <v>85</v>
      </c>
      <c r="D13" s="478" t="s">
        <v>316</v>
      </c>
      <c r="E13" s="478"/>
      <c r="F13" s="479">
        <f>F14</f>
        <v>601370</v>
      </c>
      <c r="G13" s="479">
        <f>G14</f>
        <v>911447</v>
      </c>
      <c r="H13" s="479">
        <f t="shared" ref="H13" si="1">H14</f>
        <v>911447</v>
      </c>
    </row>
    <row r="14" spans="1:8" ht="31.5">
      <c r="A14" s="219" t="s">
        <v>448</v>
      </c>
      <c r="B14" s="478" t="s">
        <v>577</v>
      </c>
      <c r="C14" s="481" t="s">
        <v>85</v>
      </c>
      <c r="D14" s="481" t="s">
        <v>318</v>
      </c>
      <c r="E14" s="481" t="s">
        <v>449</v>
      </c>
      <c r="F14" s="482">
        <f>F15+F16+F17</f>
        <v>601370</v>
      </c>
      <c r="G14" s="482">
        <f t="shared" ref="G14:H14" si="2">G15+G16+G17</f>
        <v>911447</v>
      </c>
      <c r="H14" s="482">
        <f t="shared" si="2"/>
        <v>911447</v>
      </c>
    </row>
    <row r="15" spans="1:8" ht="31.5">
      <c r="A15" s="219" t="s">
        <v>450</v>
      </c>
      <c r="B15" s="478" t="s">
        <v>577</v>
      </c>
      <c r="C15" s="481" t="s">
        <v>85</v>
      </c>
      <c r="D15" s="481" t="s">
        <v>318</v>
      </c>
      <c r="E15" s="481" t="s">
        <v>451</v>
      </c>
      <c r="F15" s="482">
        <v>455070</v>
      </c>
      <c r="G15" s="482">
        <v>700047</v>
      </c>
      <c r="H15" s="482">
        <v>700047</v>
      </c>
    </row>
    <row r="16" spans="1:8" ht="47.25">
      <c r="A16" s="219" t="s">
        <v>122</v>
      </c>
      <c r="B16" s="478" t="s">
        <v>577</v>
      </c>
      <c r="C16" s="481" t="s">
        <v>85</v>
      </c>
      <c r="D16" s="481" t="s">
        <v>318</v>
      </c>
      <c r="E16" s="481" t="s">
        <v>452</v>
      </c>
      <c r="F16" s="482">
        <v>9000</v>
      </c>
      <c r="G16" s="482">
        <v>0</v>
      </c>
      <c r="H16" s="482">
        <v>0</v>
      </c>
    </row>
    <row r="17" spans="1:8" ht="63">
      <c r="A17" s="219" t="s">
        <v>237</v>
      </c>
      <c r="B17" s="478" t="s">
        <v>577</v>
      </c>
      <c r="C17" s="481" t="s">
        <v>85</v>
      </c>
      <c r="D17" s="481" t="s">
        <v>318</v>
      </c>
      <c r="E17" s="481" t="s">
        <v>453</v>
      </c>
      <c r="F17" s="482">
        <v>137300</v>
      </c>
      <c r="G17" s="482">
        <v>211400</v>
      </c>
      <c r="H17" s="482">
        <v>211400</v>
      </c>
    </row>
    <row r="18" spans="1:8" ht="78.75">
      <c r="A18" s="253" t="s">
        <v>86</v>
      </c>
      <c r="B18" s="478" t="s">
        <v>577</v>
      </c>
      <c r="C18" s="483" t="s">
        <v>87</v>
      </c>
      <c r="D18" s="483"/>
      <c r="E18" s="483"/>
      <c r="F18" s="484">
        <f>F20+F24+F27</f>
        <v>3042303.95</v>
      </c>
      <c r="G18" s="484">
        <f>G20+G24+G27</f>
        <v>1450641</v>
      </c>
      <c r="H18" s="484">
        <f>H20+H24+H27</f>
        <v>1375893</v>
      </c>
    </row>
    <row r="19" spans="1:8" ht="31.5">
      <c r="A19" s="477" t="s">
        <v>315</v>
      </c>
      <c r="B19" s="478" t="s">
        <v>577</v>
      </c>
      <c r="C19" s="483" t="s">
        <v>87</v>
      </c>
      <c r="D19" s="483" t="s">
        <v>316</v>
      </c>
      <c r="E19" s="483"/>
      <c r="F19" s="484">
        <f>F20+F24+F27</f>
        <v>3042303.95</v>
      </c>
      <c r="G19" s="484">
        <f>G20+G24+G27</f>
        <v>1450641</v>
      </c>
      <c r="H19" s="484">
        <f>H20+H24+H27</f>
        <v>1375893</v>
      </c>
    </row>
    <row r="20" spans="1:8" ht="31.5">
      <c r="A20" s="219" t="s">
        <v>448</v>
      </c>
      <c r="B20" s="478" t="s">
        <v>577</v>
      </c>
      <c r="C20" s="481" t="s">
        <v>87</v>
      </c>
      <c r="D20" s="481" t="s">
        <v>319</v>
      </c>
      <c r="E20" s="481" t="s">
        <v>449</v>
      </c>
      <c r="F20" s="482">
        <f>F21+F22+F23</f>
        <v>2672703.9500000002</v>
      </c>
      <c r="G20" s="482">
        <f t="shared" ref="G20:H20" si="3">G21+G22+G23</f>
        <v>1279441</v>
      </c>
      <c r="H20" s="482">
        <f t="shared" si="3"/>
        <v>1207393</v>
      </c>
    </row>
    <row r="21" spans="1:8" ht="31.5">
      <c r="A21" s="219" t="s">
        <v>450</v>
      </c>
      <c r="B21" s="478" t="s">
        <v>577</v>
      </c>
      <c r="C21" s="481" t="s">
        <v>87</v>
      </c>
      <c r="D21" s="481" t="s">
        <v>319</v>
      </c>
      <c r="E21" s="481" t="s">
        <v>451</v>
      </c>
      <c r="F21" s="482">
        <v>2052703.95</v>
      </c>
      <c r="G21" s="482">
        <v>989000</v>
      </c>
      <c r="H21" s="482">
        <v>922000</v>
      </c>
    </row>
    <row r="22" spans="1:8" ht="47.25">
      <c r="A22" s="219" t="s">
        <v>122</v>
      </c>
      <c r="B22" s="478" t="s">
        <v>577</v>
      </c>
      <c r="C22" s="481" t="s">
        <v>87</v>
      </c>
      <c r="D22" s="481" t="s">
        <v>319</v>
      </c>
      <c r="E22" s="481" t="s">
        <v>452</v>
      </c>
      <c r="F22" s="482">
        <v>11000</v>
      </c>
      <c r="G22" s="482">
        <v>0</v>
      </c>
      <c r="H22" s="482">
        <v>0</v>
      </c>
    </row>
    <row r="23" spans="1:8" ht="63">
      <c r="A23" s="219" t="s">
        <v>237</v>
      </c>
      <c r="B23" s="478" t="s">
        <v>577</v>
      </c>
      <c r="C23" s="481" t="s">
        <v>87</v>
      </c>
      <c r="D23" s="481" t="s">
        <v>319</v>
      </c>
      <c r="E23" s="481" t="s">
        <v>453</v>
      </c>
      <c r="F23" s="482">
        <v>609000</v>
      </c>
      <c r="G23" s="482">
        <v>290441</v>
      </c>
      <c r="H23" s="482">
        <v>285393</v>
      </c>
    </row>
    <row r="24" spans="1:8" ht="31.5">
      <c r="A24" s="219" t="s">
        <v>454</v>
      </c>
      <c r="B24" s="478" t="s">
        <v>577</v>
      </c>
      <c r="C24" s="481" t="s">
        <v>87</v>
      </c>
      <c r="D24" s="481" t="s">
        <v>322</v>
      </c>
      <c r="E24" s="481" t="s">
        <v>312</v>
      </c>
      <c r="F24" s="482">
        <f>F25</f>
        <v>310600</v>
      </c>
      <c r="G24" s="482">
        <f>G25+G26</f>
        <v>170200</v>
      </c>
      <c r="H24" s="482">
        <f>H25+H26</f>
        <v>167500</v>
      </c>
    </row>
    <row r="25" spans="1:8">
      <c r="A25" s="219" t="s">
        <v>519</v>
      </c>
      <c r="B25" s="478" t="s">
        <v>577</v>
      </c>
      <c r="C25" s="481" t="s">
        <v>87</v>
      </c>
      <c r="D25" s="481" t="s">
        <v>322</v>
      </c>
      <c r="E25" s="481" t="s">
        <v>456</v>
      </c>
      <c r="F25" s="482">
        <v>310600</v>
      </c>
      <c r="G25" s="482">
        <v>120200</v>
      </c>
      <c r="H25" s="482">
        <v>117500</v>
      </c>
    </row>
    <row r="26" spans="1:8">
      <c r="A26" s="219" t="s">
        <v>583</v>
      </c>
      <c r="B26" s="478" t="s">
        <v>577</v>
      </c>
      <c r="C26" s="481" t="s">
        <v>87</v>
      </c>
      <c r="D26" s="481" t="s">
        <v>322</v>
      </c>
      <c r="E26" s="481" t="s">
        <v>582</v>
      </c>
      <c r="F26" s="482"/>
      <c r="G26" s="482">
        <v>50000</v>
      </c>
      <c r="H26" s="482">
        <v>50000</v>
      </c>
    </row>
    <row r="27" spans="1:8">
      <c r="A27" s="480" t="s">
        <v>324</v>
      </c>
      <c r="B27" s="478" t="s">
        <v>577</v>
      </c>
      <c r="C27" s="481" t="s">
        <v>87</v>
      </c>
      <c r="D27" s="481" t="s">
        <v>322</v>
      </c>
      <c r="E27" s="481" t="s">
        <v>457</v>
      </c>
      <c r="F27" s="482">
        <f>F28+F29+F30</f>
        <v>59000</v>
      </c>
      <c r="G27" s="482">
        <f>G29</f>
        <v>1000</v>
      </c>
      <c r="H27" s="482">
        <f>H29</f>
        <v>1000</v>
      </c>
    </row>
    <row r="28" spans="1:8" ht="31.5">
      <c r="A28" s="254" t="s">
        <v>285</v>
      </c>
      <c r="B28" s="478" t="s">
        <v>577</v>
      </c>
      <c r="C28" s="481" t="s">
        <v>87</v>
      </c>
      <c r="D28" s="481" t="s">
        <v>322</v>
      </c>
      <c r="E28" s="481" t="s">
        <v>515</v>
      </c>
      <c r="F28" s="482">
        <v>50000</v>
      </c>
      <c r="G28" s="482">
        <v>0</v>
      </c>
      <c r="H28" s="482">
        <v>0</v>
      </c>
    </row>
    <row r="29" spans="1:8">
      <c r="A29" s="219" t="s">
        <v>516</v>
      </c>
      <c r="B29" s="478" t="s">
        <v>577</v>
      </c>
      <c r="C29" s="481" t="s">
        <v>87</v>
      </c>
      <c r="D29" s="481" t="s">
        <v>322</v>
      </c>
      <c r="E29" s="481" t="s">
        <v>459</v>
      </c>
      <c r="F29" s="482">
        <v>6000</v>
      </c>
      <c r="G29" s="482">
        <v>1000</v>
      </c>
      <c r="H29" s="482">
        <v>1000</v>
      </c>
    </row>
    <row r="30" spans="1:8">
      <c r="A30" s="219" t="s">
        <v>238</v>
      </c>
      <c r="B30" s="478" t="s">
        <v>577</v>
      </c>
      <c r="C30" s="481" t="s">
        <v>87</v>
      </c>
      <c r="D30" s="481" t="s">
        <v>322</v>
      </c>
      <c r="E30" s="481" t="s">
        <v>460</v>
      </c>
      <c r="F30" s="482">
        <v>3000</v>
      </c>
      <c r="G30" s="482">
        <v>0</v>
      </c>
      <c r="H30" s="482">
        <v>0</v>
      </c>
    </row>
    <row r="31" spans="1:8" ht="47.25">
      <c r="A31" s="255" t="s">
        <v>88</v>
      </c>
      <c r="B31" s="478" t="s">
        <v>577</v>
      </c>
      <c r="C31" s="485" t="s">
        <v>89</v>
      </c>
      <c r="D31" s="485"/>
      <c r="E31" s="485"/>
      <c r="F31" s="486">
        <f>F32+F34</f>
        <v>644249.92000000004</v>
      </c>
      <c r="G31" s="486">
        <f t="shared" ref="G31:H31" si="4">G32+G34</f>
        <v>913117</v>
      </c>
      <c r="H31" s="486">
        <f t="shared" si="4"/>
        <v>913117</v>
      </c>
    </row>
    <row r="32" spans="1:8">
      <c r="A32" s="301" t="s">
        <v>403</v>
      </c>
      <c r="B32" s="478" t="s">
        <v>577</v>
      </c>
      <c r="C32" s="487" t="s">
        <v>89</v>
      </c>
      <c r="D32" s="487" t="s">
        <v>407</v>
      </c>
      <c r="E32" s="487" t="s">
        <v>404</v>
      </c>
      <c r="F32" s="488">
        <f>F33</f>
        <v>17187.419999999998</v>
      </c>
      <c r="G32" s="488">
        <f t="shared" ref="G32:H32" si="5">G33</f>
        <v>42567</v>
      </c>
      <c r="H32" s="488">
        <f t="shared" si="5"/>
        <v>42567</v>
      </c>
    </row>
    <row r="33" spans="1:8">
      <c r="A33" s="301" t="s">
        <v>23</v>
      </c>
      <c r="B33" s="478" t="s">
        <v>577</v>
      </c>
      <c r="C33" s="487" t="s">
        <v>89</v>
      </c>
      <c r="D33" s="487" t="s">
        <v>407</v>
      </c>
      <c r="E33" s="487" t="s">
        <v>461</v>
      </c>
      <c r="F33" s="488">
        <v>17187.419999999998</v>
      </c>
      <c r="G33" s="488">
        <v>42567</v>
      </c>
      <c r="H33" s="488">
        <v>42567</v>
      </c>
    </row>
    <row r="34" spans="1:8">
      <c r="A34" s="301" t="s">
        <v>403</v>
      </c>
      <c r="B34" s="478" t="s">
        <v>577</v>
      </c>
      <c r="C34" s="487" t="s">
        <v>89</v>
      </c>
      <c r="D34" s="487" t="s">
        <v>779</v>
      </c>
      <c r="E34" s="487" t="s">
        <v>404</v>
      </c>
      <c r="F34" s="488">
        <f>F35</f>
        <v>627062.5</v>
      </c>
      <c r="G34" s="488">
        <v>870550</v>
      </c>
      <c r="H34" s="488">
        <f t="shared" ref="H34" si="6">H35</f>
        <v>870550</v>
      </c>
    </row>
    <row r="35" spans="1:8">
      <c r="A35" s="301" t="s">
        <v>23</v>
      </c>
      <c r="B35" s="478" t="s">
        <v>577</v>
      </c>
      <c r="C35" s="487" t="s">
        <v>89</v>
      </c>
      <c r="D35" s="487" t="s">
        <v>779</v>
      </c>
      <c r="E35" s="487" t="s">
        <v>461</v>
      </c>
      <c r="F35" s="488">
        <v>627062.5</v>
      </c>
      <c r="G35" s="488">
        <v>870550</v>
      </c>
      <c r="H35" s="488">
        <v>870550</v>
      </c>
    </row>
    <row r="36" spans="1:8">
      <c r="A36" s="443" t="s">
        <v>90</v>
      </c>
      <c r="B36" s="478" t="s">
        <v>577</v>
      </c>
      <c r="C36" s="473" t="s">
        <v>91</v>
      </c>
      <c r="D36" s="473"/>
      <c r="E36" s="473"/>
      <c r="F36" s="475">
        <f>F38</f>
        <v>3000</v>
      </c>
      <c r="G36" s="475">
        <f t="shared" ref="G36:H36" si="7">G38</f>
        <v>1000</v>
      </c>
      <c r="H36" s="475">
        <f t="shared" si="7"/>
        <v>1000</v>
      </c>
    </row>
    <row r="37" spans="1:8" ht="31.5">
      <c r="A37" s="472" t="s">
        <v>518</v>
      </c>
      <c r="B37" s="478" t="s">
        <v>577</v>
      </c>
      <c r="C37" s="473" t="s">
        <v>91</v>
      </c>
      <c r="D37" s="473" t="s">
        <v>517</v>
      </c>
      <c r="E37" s="470" t="s">
        <v>325</v>
      </c>
      <c r="F37" s="471">
        <f>F38</f>
        <v>3000</v>
      </c>
      <c r="G37" s="471">
        <f t="shared" ref="G37:H37" si="8">G38</f>
        <v>1000</v>
      </c>
      <c r="H37" s="471">
        <f t="shared" si="8"/>
        <v>1000</v>
      </c>
    </row>
    <row r="38" spans="1:8">
      <c r="A38" s="191" t="s">
        <v>128</v>
      </c>
      <c r="B38" s="478" t="s">
        <v>577</v>
      </c>
      <c r="C38" s="470" t="s">
        <v>91</v>
      </c>
      <c r="D38" s="470" t="s">
        <v>517</v>
      </c>
      <c r="E38" s="470" t="s">
        <v>462</v>
      </c>
      <c r="F38" s="471">
        <v>3000</v>
      </c>
      <c r="G38" s="471">
        <v>1000</v>
      </c>
      <c r="H38" s="471">
        <v>1000</v>
      </c>
    </row>
    <row r="39" spans="1:8">
      <c r="A39" s="443" t="s">
        <v>201</v>
      </c>
      <c r="B39" s="478" t="s">
        <v>577</v>
      </c>
      <c r="C39" s="473" t="s">
        <v>198</v>
      </c>
      <c r="D39" s="473"/>
      <c r="E39" s="473"/>
      <c r="F39" s="475">
        <f>F40+F42</f>
        <v>100700</v>
      </c>
      <c r="G39" s="475">
        <f t="shared" ref="G39:H39" si="9">G40+G42</f>
        <v>700</v>
      </c>
      <c r="H39" s="475">
        <f t="shared" si="9"/>
        <v>700</v>
      </c>
    </row>
    <row r="40" spans="1:8" ht="31.5">
      <c r="A40" s="191" t="s">
        <v>454</v>
      </c>
      <c r="B40" s="478" t="s">
        <v>577</v>
      </c>
      <c r="C40" s="470" t="s">
        <v>198</v>
      </c>
      <c r="D40" s="470" t="s">
        <v>578</v>
      </c>
      <c r="E40" s="470" t="s">
        <v>312</v>
      </c>
      <c r="F40" s="471">
        <v>700</v>
      </c>
      <c r="G40" s="471">
        <v>700</v>
      </c>
      <c r="H40" s="471">
        <v>700</v>
      </c>
    </row>
    <row r="41" spans="1:8">
      <c r="A41" s="301" t="s">
        <v>519</v>
      </c>
      <c r="B41" s="478" t="s">
        <v>577</v>
      </c>
      <c r="C41" s="470" t="s">
        <v>198</v>
      </c>
      <c r="D41" s="470" t="s">
        <v>578</v>
      </c>
      <c r="E41" s="470" t="s">
        <v>456</v>
      </c>
      <c r="F41" s="471">
        <v>700</v>
      </c>
      <c r="G41" s="471">
        <v>700</v>
      </c>
      <c r="H41" s="471">
        <v>700</v>
      </c>
    </row>
    <row r="42" spans="1:8" ht="31.5">
      <c r="A42" s="191" t="s">
        <v>454</v>
      </c>
      <c r="B42" s="478" t="s">
        <v>577</v>
      </c>
      <c r="C42" s="470" t="s">
        <v>198</v>
      </c>
      <c r="D42" s="470" t="s">
        <v>428</v>
      </c>
      <c r="E42" s="470" t="s">
        <v>312</v>
      </c>
      <c r="F42" s="471">
        <f>F43</f>
        <v>100000</v>
      </c>
      <c r="G42" s="471">
        <f t="shared" ref="G42" si="10">G43</f>
        <v>0</v>
      </c>
      <c r="H42" s="471">
        <v>0</v>
      </c>
    </row>
    <row r="43" spans="1:8">
      <c r="A43" s="301" t="s">
        <v>519</v>
      </c>
      <c r="B43" s="478" t="s">
        <v>577</v>
      </c>
      <c r="C43" s="470" t="s">
        <v>198</v>
      </c>
      <c r="D43" s="470" t="s">
        <v>428</v>
      </c>
      <c r="E43" s="470" t="s">
        <v>456</v>
      </c>
      <c r="F43" s="471">
        <v>100000</v>
      </c>
      <c r="G43" s="471">
        <v>0</v>
      </c>
      <c r="H43" s="471" t="s">
        <v>679</v>
      </c>
    </row>
    <row r="44" spans="1:8">
      <c r="A44" s="253" t="s">
        <v>144</v>
      </c>
      <c r="B44" s="478" t="s">
        <v>577</v>
      </c>
      <c r="C44" s="485" t="s">
        <v>143</v>
      </c>
      <c r="D44" s="485"/>
      <c r="E44" s="485"/>
      <c r="F44" s="486">
        <f>F45</f>
        <v>126100</v>
      </c>
      <c r="G44" s="486">
        <f t="shared" ref="G44:H44" si="11">G45</f>
        <v>182000</v>
      </c>
      <c r="H44" s="486">
        <f t="shared" si="11"/>
        <v>188800</v>
      </c>
    </row>
    <row r="45" spans="1:8" ht="78.75">
      <c r="A45" s="255" t="s">
        <v>789</v>
      </c>
      <c r="B45" s="478" t="s">
        <v>577</v>
      </c>
      <c r="C45" s="485" t="s">
        <v>143</v>
      </c>
      <c r="D45" s="485" t="s">
        <v>640</v>
      </c>
      <c r="E45" s="485"/>
      <c r="F45" s="486">
        <f>F46+F50</f>
        <v>126100</v>
      </c>
      <c r="G45" s="486">
        <f t="shared" ref="G45:H45" si="12">G46+G50</f>
        <v>182000</v>
      </c>
      <c r="H45" s="486">
        <f t="shared" si="12"/>
        <v>188800</v>
      </c>
    </row>
    <row r="46" spans="1:8" ht="31.5">
      <c r="A46" s="431" t="s">
        <v>520</v>
      </c>
      <c r="B46" s="478" t="s">
        <v>577</v>
      </c>
      <c r="C46" s="470" t="s">
        <v>143</v>
      </c>
      <c r="D46" s="470" t="s">
        <v>571</v>
      </c>
      <c r="E46" s="470" t="s">
        <v>449</v>
      </c>
      <c r="F46" s="471">
        <f>F47+F48+F49</f>
        <v>119210</v>
      </c>
      <c r="G46" s="471">
        <f t="shared" ref="G46:H46" si="13">G47+G48+G49</f>
        <v>168000</v>
      </c>
      <c r="H46" s="471">
        <f t="shared" si="13"/>
        <v>173200</v>
      </c>
    </row>
    <row r="47" spans="1:8" ht="31.5">
      <c r="A47" s="301" t="s">
        <v>450</v>
      </c>
      <c r="B47" s="478" t="s">
        <v>577</v>
      </c>
      <c r="C47" s="470" t="s">
        <v>143</v>
      </c>
      <c r="D47" s="470" t="s">
        <v>571</v>
      </c>
      <c r="E47" s="470" t="s">
        <v>451</v>
      </c>
      <c r="F47" s="471">
        <v>91710</v>
      </c>
      <c r="G47" s="471">
        <v>129000</v>
      </c>
      <c r="H47" s="471">
        <v>133000</v>
      </c>
    </row>
    <row r="48" spans="1:8" ht="47.25">
      <c r="A48" s="301" t="s">
        <v>122</v>
      </c>
      <c r="B48" s="478" t="s">
        <v>577</v>
      </c>
      <c r="C48" s="470" t="s">
        <v>143</v>
      </c>
      <c r="D48" s="470" t="s">
        <v>571</v>
      </c>
      <c r="E48" s="470" t="s">
        <v>452</v>
      </c>
      <c r="F48" s="471">
        <v>0</v>
      </c>
      <c r="G48" s="471">
        <v>0</v>
      </c>
      <c r="H48" s="471">
        <v>0</v>
      </c>
    </row>
    <row r="49" spans="1:8" ht="63">
      <c r="A49" s="301" t="s">
        <v>237</v>
      </c>
      <c r="B49" s="478" t="s">
        <v>577</v>
      </c>
      <c r="C49" s="470" t="s">
        <v>143</v>
      </c>
      <c r="D49" s="470" t="s">
        <v>571</v>
      </c>
      <c r="E49" s="470" t="s">
        <v>453</v>
      </c>
      <c r="F49" s="471">
        <v>27500</v>
      </c>
      <c r="G49" s="471">
        <v>39000</v>
      </c>
      <c r="H49" s="471">
        <v>40200</v>
      </c>
    </row>
    <row r="50" spans="1:8" ht="31.5">
      <c r="A50" s="191" t="s">
        <v>454</v>
      </c>
      <c r="B50" s="478" t="s">
        <v>577</v>
      </c>
      <c r="C50" s="470" t="s">
        <v>143</v>
      </c>
      <c r="D50" s="470" t="s">
        <v>571</v>
      </c>
      <c r="E50" s="470" t="s">
        <v>312</v>
      </c>
      <c r="F50" s="471">
        <f>F51</f>
        <v>6890</v>
      </c>
      <c r="G50" s="471">
        <f t="shared" ref="G50:H50" si="14">G51</f>
        <v>14000</v>
      </c>
      <c r="H50" s="471">
        <f t="shared" si="14"/>
        <v>15600</v>
      </c>
    </row>
    <row r="51" spans="1:8">
      <c r="A51" s="301" t="s">
        <v>286</v>
      </c>
      <c r="B51" s="478" t="s">
        <v>577</v>
      </c>
      <c r="C51" s="470" t="s">
        <v>143</v>
      </c>
      <c r="D51" s="470" t="s">
        <v>571</v>
      </c>
      <c r="E51" s="470" t="s">
        <v>456</v>
      </c>
      <c r="F51" s="471">
        <v>6890</v>
      </c>
      <c r="G51" s="471">
        <v>14000</v>
      </c>
      <c r="H51" s="471">
        <v>15600</v>
      </c>
    </row>
    <row r="52" spans="1:8" ht="31.5">
      <c r="A52" s="253" t="s">
        <v>92</v>
      </c>
      <c r="B52" s="478" t="s">
        <v>577</v>
      </c>
      <c r="C52" s="473" t="s">
        <v>93</v>
      </c>
      <c r="D52" s="470"/>
      <c r="E52" s="470"/>
      <c r="F52" s="475" t="e">
        <f>F53+F59</f>
        <v>#REF!</v>
      </c>
      <c r="G52" s="475">
        <f>G53+G59</f>
        <v>31000</v>
      </c>
      <c r="H52" s="475">
        <f>H53+H59</f>
        <v>31000</v>
      </c>
    </row>
    <row r="53" spans="1:8" ht="31.5">
      <c r="A53" s="469" t="s">
        <v>326</v>
      </c>
      <c r="B53" s="478" t="s">
        <v>577</v>
      </c>
      <c r="C53" s="473" t="s">
        <v>95</v>
      </c>
      <c r="D53" s="473" t="s">
        <v>463</v>
      </c>
      <c r="E53" s="473"/>
      <c r="F53" s="475" t="e">
        <f>#REF!+F54+#REF!</f>
        <v>#REF!</v>
      </c>
      <c r="G53" s="475">
        <f>G54</f>
        <v>1000</v>
      </c>
      <c r="H53" s="475">
        <f>H54</f>
        <v>1000</v>
      </c>
    </row>
    <row r="54" spans="1:8" ht="31.5">
      <c r="A54" s="28" t="s">
        <v>328</v>
      </c>
      <c r="B54" s="478" t="s">
        <v>577</v>
      </c>
      <c r="C54" s="473" t="s">
        <v>95</v>
      </c>
      <c r="D54" s="473" t="s">
        <v>329</v>
      </c>
      <c r="E54" s="473"/>
      <c r="F54" s="475">
        <f>F57</f>
        <v>2000</v>
      </c>
      <c r="G54" s="475">
        <f t="shared" ref="G54:H54" si="15">G57</f>
        <v>1000</v>
      </c>
      <c r="H54" s="475">
        <f t="shared" si="15"/>
        <v>1000</v>
      </c>
    </row>
    <row r="55" spans="1:8" ht="47.25">
      <c r="A55" s="474" t="s">
        <v>792</v>
      </c>
      <c r="B55" s="478" t="s">
        <v>577</v>
      </c>
      <c r="C55" s="470" t="s">
        <v>95</v>
      </c>
      <c r="D55" s="470" t="s">
        <v>464</v>
      </c>
      <c r="E55" s="470"/>
      <c r="F55" s="471">
        <f>F57</f>
        <v>2000</v>
      </c>
      <c r="G55" s="471">
        <f t="shared" ref="G55:H55" si="16">G57</f>
        <v>1000</v>
      </c>
      <c r="H55" s="471">
        <f t="shared" si="16"/>
        <v>1000</v>
      </c>
    </row>
    <row r="56" spans="1:8" ht="63">
      <c r="A56" s="286" t="s">
        <v>560</v>
      </c>
      <c r="B56" s="478" t="s">
        <v>577</v>
      </c>
      <c r="C56" s="470" t="s">
        <v>95</v>
      </c>
      <c r="D56" s="470" t="s">
        <v>331</v>
      </c>
      <c r="E56" s="470"/>
      <c r="F56" s="471">
        <f>F57</f>
        <v>2000</v>
      </c>
      <c r="G56" s="471">
        <f t="shared" ref="G56:H57" si="17">G57</f>
        <v>1000</v>
      </c>
      <c r="H56" s="471">
        <f t="shared" si="17"/>
        <v>1000</v>
      </c>
    </row>
    <row r="57" spans="1:8" ht="31.5">
      <c r="A57" s="191" t="s">
        <v>323</v>
      </c>
      <c r="B57" s="478" t="s">
        <v>577</v>
      </c>
      <c r="C57" s="470" t="s">
        <v>95</v>
      </c>
      <c r="D57" s="470" t="s">
        <v>331</v>
      </c>
      <c r="E57" s="470" t="s">
        <v>312</v>
      </c>
      <c r="F57" s="471">
        <f>F58</f>
        <v>2000</v>
      </c>
      <c r="G57" s="471">
        <f t="shared" si="17"/>
        <v>1000</v>
      </c>
      <c r="H57" s="471">
        <f t="shared" si="17"/>
        <v>1000</v>
      </c>
    </row>
    <row r="58" spans="1:8">
      <c r="A58" s="301" t="s">
        <v>286</v>
      </c>
      <c r="B58" s="478" t="s">
        <v>577</v>
      </c>
      <c r="C58" s="470" t="s">
        <v>95</v>
      </c>
      <c r="D58" s="470" t="s">
        <v>331</v>
      </c>
      <c r="E58" s="470" t="s">
        <v>456</v>
      </c>
      <c r="F58" s="471">
        <v>2000</v>
      </c>
      <c r="G58" s="471">
        <v>1000</v>
      </c>
      <c r="H58" s="471">
        <v>1000</v>
      </c>
    </row>
    <row r="59" spans="1:8" ht="31.5">
      <c r="A59" s="469" t="s">
        <v>326</v>
      </c>
      <c r="B59" s="478" t="s">
        <v>577</v>
      </c>
      <c r="C59" s="473" t="s">
        <v>97</v>
      </c>
      <c r="D59" s="473" t="s">
        <v>463</v>
      </c>
      <c r="E59" s="473"/>
      <c r="F59" s="475">
        <f>F60</f>
        <v>23600</v>
      </c>
      <c r="G59" s="475">
        <f t="shared" ref="G59:H59" si="18">G60</f>
        <v>30000</v>
      </c>
      <c r="H59" s="475">
        <f t="shared" si="18"/>
        <v>30000</v>
      </c>
    </row>
    <row r="60" spans="1:8" ht="31.5">
      <c r="A60" s="28" t="s">
        <v>332</v>
      </c>
      <c r="B60" s="478" t="s">
        <v>577</v>
      </c>
      <c r="C60" s="473" t="s">
        <v>97</v>
      </c>
      <c r="D60" s="473" t="s">
        <v>333</v>
      </c>
      <c r="E60" s="473"/>
      <c r="F60" s="475">
        <f>F61+F67</f>
        <v>23600</v>
      </c>
      <c r="G60" s="475">
        <f>G67+G74</f>
        <v>30000</v>
      </c>
      <c r="H60" s="475">
        <f>H67+H74</f>
        <v>30000</v>
      </c>
    </row>
    <row r="61" spans="1:8" ht="31.5" hidden="1">
      <c r="A61" s="301" t="s">
        <v>465</v>
      </c>
      <c r="B61" s="478" t="s">
        <v>577</v>
      </c>
      <c r="C61" s="470" t="s">
        <v>97</v>
      </c>
      <c r="D61" s="470" t="s">
        <v>466</v>
      </c>
      <c r="E61" s="470"/>
      <c r="F61" s="471">
        <f>F62+F65</f>
        <v>0</v>
      </c>
      <c r="G61" s="471">
        <f t="shared" ref="G61:H61" si="19">G62+G65</f>
        <v>0</v>
      </c>
      <c r="H61" s="471">
        <f t="shared" si="19"/>
        <v>0</v>
      </c>
    </row>
    <row r="62" spans="1:8" ht="31.5" hidden="1">
      <c r="A62" s="191" t="s">
        <v>467</v>
      </c>
      <c r="B62" s="478" t="s">
        <v>577</v>
      </c>
      <c r="C62" s="470" t="s">
        <v>97</v>
      </c>
      <c r="D62" s="470" t="s">
        <v>468</v>
      </c>
      <c r="E62" s="470" t="s">
        <v>311</v>
      </c>
      <c r="F62" s="471">
        <f>F63+F64</f>
        <v>0</v>
      </c>
      <c r="G62" s="471">
        <f t="shared" ref="G62:H62" si="20">G63+G64</f>
        <v>0</v>
      </c>
      <c r="H62" s="471">
        <f t="shared" si="20"/>
        <v>0</v>
      </c>
    </row>
    <row r="63" spans="1:8" hidden="1">
      <c r="A63" s="301" t="s">
        <v>469</v>
      </c>
      <c r="B63" s="478" t="s">
        <v>577</v>
      </c>
      <c r="C63" s="470" t="s">
        <v>97</v>
      </c>
      <c r="D63" s="470" t="s">
        <v>468</v>
      </c>
      <c r="E63" s="470" t="s">
        <v>470</v>
      </c>
      <c r="F63" s="471"/>
      <c r="G63" s="471"/>
      <c r="H63" s="471"/>
    </row>
    <row r="64" spans="1:8" ht="63" hidden="1">
      <c r="A64" s="301" t="s">
        <v>471</v>
      </c>
      <c r="B64" s="478" t="s">
        <v>577</v>
      </c>
      <c r="C64" s="470" t="s">
        <v>97</v>
      </c>
      <c r="D64" s="470" t="s">
        <v>468</v>
      </c>
      <c r="E64" s="470" t="s">
        <v>472</v>
      </c>
      <c r="F64" s="471"/>
      <c r="G64" s="471"/>
      <c r="H64" s="471"/>
    </row>
    <row r="65" spans="1:8" ht="31.5" hidden="1">
      <c r="A65" s="191" t="s">
        <v>323</v>
      </c>
      <c r="B65" s="478" t="s">
        <v>577</v>
      </c>
      <c r="C65" s="470" t="s">
        <v>97</v>
      </c>
      <c r="D65" s="470" t="s">
        <v>473</v>
      </c>
      <c r="E65" s="470" t="s">
        <v>312</v>
      </c>
      <c r="F65" s="471">
        <f>F66</f>
        <v>0</v>
      </c>
      <c r="G65" s="471">
        <f t="shared" ref="G65:H65" si="21">G66</f>
        <v>0</v>
      </c>
      <c r="H65" s="471">
        <f t="shared" si="21"/>
        <v>0</v>
      </c>
    </row>
    <row r="66" spans="1:8" ht="31.5" hidden="1">
      <c r="A66" s="301" t="s">
        <v>455</v>
      </c>
      <c r="B66" s="478" t="s">
        <v>577</v>
      </c>
      <c r="C66" s="470" t="s">
        <v>97</v>
      </c>
      <c r="D66" s="470" t="s">
        <v>473</v>
      </c>
      <c r="E66" s="470" t="s">
        <v>456</v>
      </c>
      <c r="F66" s="471"/>
      <c r="G66" s="471"/>
      <c r="H66" s="471"/>
    </row>
    <row r="67" spans="1:8" ht="47.25">
      <c r="A67" s="386" t="s">
        <v>474</v>
      </c>
      <c r="B67" s="478" t="s">
        <v>577</v>
      </c>
      <c r="C67" s="470" t="s">
        <v>97</v>
      </c>
      <c r="D67" s="470" t="s">
        <v>475</v>
      </c>
      <c r="E67" s="470"/>
      <c r="F67" s="471">
        <f>F69</f>
        <v>23600</v>
      </c>
      <c r="G67" s="471">
        <f t="shared" ref="G67:H67" si="22">G69</f>
        <v>10000</v>
      </c>
      <c r="H67" s="471">
        <f t="shared" si="22"/>
        <v>10000</v>
      </c>
    </row>
    <row r="68" spans="1:8" ht="63">
      <c r="A68" s="286" t="s">
        <v>560</v>
      </c>
      <c r="B68" s="478" t="s">
        <v>577</v>
      </c>
      <c r="C68" s="470" t="s">
        <v>97</v>
      </c>
      <c r="D68" s="470" t="s">
        <v>339</v>
      </c>
      <c r="E68" s="470"/>
      <c r="F68" s="471">
        <f>F69</f>
        <v>23600</v>
      </c>
      <c r="G68" s="471">
        <f t="shared" ref="G68:H69" si="23">G69</f>
        <v>10000</v>
      </c>
      <c r="H68" s="471">
        <f t="shared" si="23"/>
        <v>10000</v>
      </c>
    </row>
    <row r="69" spans="1:8" ht="31.5">
      <c r="A69" s="191" t="s">
        <v>323</v>
      </c>
      <c r="B69" s="478" t="s">
        <v>577</v>
      </c>
      <c r="C69" s="470" t="s">
        <v>97</v>
      </c>
      <c r="D69" s="470" t="s">
        <v>339</v>
      </c>
      <c r="E69" s="470" t="s">
        <v>312</v>
      </c>
      <c r="F69" s="471">
        <f>F70</f>
        <v>23600</v>
      </c>
      <c r="G69" s="471">
        <f t="shared" si="23"/>
        <v>10000</v>
      </c>
      <c r="H69" s="471">
        <f t="shared" si="23"/>
        <v>10000</v>
      </c>
    </row>
    <row r="70" spans="1:8">
      <c r="A70" s="301" t="s">
        <v>286</v>
      </c>
      <c r="B70" s="478" t="s">
        <v>577</v>
      </c>
      <c r="C70" s="470" t="s">
        <v>97</v>
      </c>
      <c r="D70" s="470" t="s">
        <v>339</v>
      </c>
      <c r="E70" s="470" t="s">
        <v>456</v>
      </c>
      <c r="F70" s="471">
        <v>23600</v>
      </c>
      <c r="G70" s="471">
        <v>10000</v>
      </c>
      <c r="H70" s="471">
        <v>10000</v>
      </c>
    </row>
    <row r="71" spans="1:8" ht="31.5" hidden="1">
      <c r="A71" s="28" t="s">
        <v>476</v>
      </c>
      <c r="B71" s="478" t="s">
        <v>577</v>
      </c>
      <c r="C71" s="473" t="s">
        <v>344</v>
      </c>
      <c r="D71" s="473" t="s">
        <v>341</v>
      </c>
      <c r="E71" s="473"/>
      <c r="F71" s="475">
        <f>F79</f>
        <v>294885.67000000004</v>
      </c>
      <c r="G71" s="475">
        <f t="shared" ref="G71:H71" si="24">G79</f>
        <v>309160</v>
      </c>
      <c r="H71" s="475">
        <f t="shared" si="24"/>
        <v>326350</v>
      </c>
    </row>
    <row r="72" spans="1:8" ht="63" hidden="1">
      <c r="A72" s="386" t="s">
        <v>477</v>
      </c>
      <c r="B72" s="478" t="s">
        <v>577</v>
      </c>
      <c r="C72" s="470" t="s">
        <v>344</v>
      </c>
      <c r="D72" s="470" t="s">
        <v>478</v>
      </c>
      <c r="E72" s="470"/>
      <c r="F72" s="471">
        <f>F79</f>
        <v>294885.67000000004</v>
      </c>
      <c r="G72" s="471">
        <f t="shared" ref="G72:H72" si="25">G79</f>
        <v>309160</v>
      </c>
      <c r="H72" s="471">
        <f t="shared" si="25"/>
        <v>326350</v>
      </c>
    </row>
    <row r="73" spans="1:8" ht="63" hidden="1">
      <c r="A73" s="286" t="s">
        <v>330</v>
      </c>
      <c r="B73" s="478" t="s">
        <v>577</v>
      </c>
      <c r="C73" s="470" t="s">
        <v>344</v>
      </c>
      <c r="D73" s="470" t="s">
        <v>342</v>
      </c>
      <c r="E73" s="470"/>
      <c r="F73" s="471">
        <f>F79</f>
        <v>294885.67000000004</v>
      </c>
      <c r="G73" s="471"/>
      <c r="H73" s="471"/>
    </row>
    <row r="74" spans="1:8" ht="47.25">
      <c r="A74" s="448" t="s">
        <v>413</v>
      </c>
      <c r="B74" s="478" t="s">
        <v>577</v>
      </c>
      <c r="C74" s="470" t="s">
        <v>97</v>
      </c>
      <c r="D74" s="473" t="s">
        <v>412</v>
      </c>
      <c r="E74" s="473"/>
      <c r="F74" s="475">
        <f>F77</f>
        <v>4000</v>
      </c>
      <c r="G74" s="475">
        <f t="shared" ref="G74:H74" si="26">G77</f>
        <v>20000</v>
      </c>
      <c r="H74" s="475">
        <f t="shared" si="26"/>
        <v>20000</v>
      </c>
    </row>
    <row r="75" spans="1:8" ht="47.25">
      <c r="A75" s="439" t="s">
        <v>641</v>
      </c>
      <c r="B75" s="478" t="s">
        <v>577</v>
      </c>
      <c r="C75" s="470" t="s">
        <v>97</v>
      </c>
      <c r="D75" s="470" t="s">
        <v>521</v>
      </c>
      <c r="E75" s="470"/>
      <c r="F75" s="471">
        <f>F77</f>
        <v>4000</v>
      </c>
      <c r="G75" s="471">
        <f t="shared" ref="G75:H75" si="27">G77</f>
        <v>20000</v>
      </c>
      <c r="H75" s="471">
        <f t="shared" si="27"/>
        <v>20000</v>
      </c>
    </row>
    <row r="76" spans="1:8" ht="63">
      <c r="A76" s="286" t="s">
        <v>560</v>
      </c>
      <c r="B76" s="478" t="s">
        <v>577</v>
      </c>
      <c r="C76" s="470" t="s">
        <v>97</v>
      </c>
      <c r="D76" s="470" t="s">
        <v>414</v>
      </c>
      <c r="E76" s="470"/>
      <c r="F76" s="471">
        <f>F77</f>
        <v>4000</v>
      </c>
      <c r="G76" s="471">
        <f t="shared" ref="G76:H77" si="28">G77</f>
        <v>20000</v>
      </c>
      <c r="H76" s="471">
        <f t="shared" si="28"/>
        <v>20000</v>
      </c>
    </row>
    <row r="77" spans="1:8" ht="31.5">
      <c r="A77" s="191" t="s">
        <v>323</v>
      </c>
      <c r="B77" s="478" t="s">
        <v>577</v>
      </c>
      <c r="C77" s="470" t="s">
        <v>97</v>
      </c>
      <c r="D77" s="470" t="s">
        <v>414</v>
      </c>
      <c r="E77" s="470" t="s">
        <v>312</v>
      </c>
      <c r="F77" s="471">
        <f>F78</f>
        <v>4000</v>
      </c>
      <c r="G77" s="471">
        <f t="shared" si="28"/>
        <v>20000</v>
      </c>
      <c r="H77" s="471">
        <f t="shared" si="28"/>
        <v>20000</v>
      </c>
    </row>
    <row r="78" spans="1:8">
      <c r="A78" s="301" t="s">
        <v>286</v>
      </c>
      <c r="B78" s="478" t="s">
        <v>577</v>
      </c>
      <c r="C78" s="470" t="s">
        <v>97</v>
      </c>
      <c r="D78" s="470" t="s">
        <v>414</v>
      </c>
      <c r="E78" s="470" t="s">
        <v>456</v>
      </c>
      <c r="F78" s="471">
        <v>4000</v>
      </c>
      <c r="G78" s="471">
        <v>20000</v>
      </c>
      <c r="H78" s="471">
        <v>20000</v>
      </c>
    </row>
    <row r="79" spans="1:8">
      <c r="A79" s="253" t="s">
        <v>98</v>
      </c>
      <c r="B79" s="478" t="s">
        <v>577</v>
      </c>
      <c r="C79" s="473" t="s">
        <v>99</v>
      </c>
      <c r="D79" s="470"/>
      <c r="E79" s="470"/>
      <c r="F79" s="475">
        <f>F80+F110</f>
        <v>294885.67000000004</v>
      </c>
      <c r="G79" s="475">
        <f>G80+G115</f>
        <v>309160</v>
      </c>
      <c r="H79" s="475">
        <f>H80+H115</f>
        <v>326350</v>
      </c>
    </row>
    <row r="80" spans="1:8">
      <c r="A80" s="253" t="s">
        <v>100</v>
      </c>
      <c r="B80" s="478" t="s">
        <v>577</v>
      </c>
      <c r="C80" s="473" t="s">
        <v>101</v>
      </c>
      <c r="D80" s="470"/>
      <c r="E80" s="470"/>
      <c r="F80" s="475">
        <f>F81</f>
        <v>293885.67000000004</v>
      </c>
      <c r="G80" s="475">
        <f>G81+G105</f>
        <v>309160</v>
      </c>
      <c r="H80" s="475">
        <f>H81+H109</f>
        <v>326350</v>
      </c>
    </row>
    <row r="81" spans="1:8" ht="31.5">
      <c r="A81" s="28" t="s">
        <v>479</v>
      </c>
      <c r="B81" s="478" t="s">
        <v>577</v>
      </c>
      <c r="C81" s="473" t="s">
        <v>101</v>
      </c>
      <c r="D81" s="473" t="s">
        <v>346</v>
      </c>
      <c r="E81" s="473"/>
      <c r="F81" s="475">
        <f>F82</f>
        <v>293885.67000000004</v>
      </c>
      <c r="G81" s="475">
        <f>G82</f>
        <v>307160</v>
      </c>
      <c r="H81" s="475">
        <f t="shared" ref="H81" si="29">H82</f>
        <v>324350</v>
      </c>
    </row>
    <row r="82" spans="1:8" ht="31.5">
      <c r="A82" s="28" t="s">
        <v>480</v>
      </c>
      <c r="B82" s="478" t="s">
        <v>577</v>
      </c>
      <c r="C82" s="473" t="s">
        <v>101</v>
      </c>
      <c r="D82" s="473" t="s">
        <v>348</v>
      </c>
      <c r="E82" s="473"/>
      <c r="F82" s="475">
        <f>F83+F87</f>
        <v>293885.67000000004</v>
      </c>
      <c r="G82" s="475">
        <f>G83+G87+G92</f>
        <v>307160</v>
      </c>
      <c r="H82" s="475">
        <f>H83+H87+H92</f>
        <v>324350</v>
      </c>
    </row>
    <row r="83" spans="1:8" ht="31.5">
      <c r="A83" s="386" t="s">
        <v>481</v>
      </c>
      <c r="B83" s="478" t="s">
        <v>577</v>
      </c>
      <c r="C83" s="470" t="s">
        <v>101</v>
      </c>
      <c r="D83" s="470" t="s">
        <v>482</v>
      </c>
      <c r="E83" s="470"/>
      <c r="F83" s="471">
        <f>F85</f>
        <v>228885.67</v>
      </c>
      <c r="G83" s="471">
        <f t="shared" ref="G83:H83" si="30">G85</f>
        <v>177160</v>
      </c>
      <c r="H83" s="471">
        <f t="shared" si="30"/>
        <v>194350</v>
      </c>
    </row>
    <row r="84" spans="1:8" ht="63">
      <c r="A84" s="286" t="s">
        <v>560</v>
      </c>
      <c r="B84" s="478" t="s">
        <v>577</v>
      </c>
      <c r="C84" s="470" t="s">
        <v>101</v>
      </c>
      <c r="D84" s="470" t="s">
        <v>349</v>
      </c>
      <c r="E84" s="470"/>
      <c r="F84" s="471">
        <f>F85</f>
        <v>228885.67</v>
      </c>
      <c r="G84" s="471">
        <f t="shared" ref="G84:H85" si="31">G85</f>
        <v>177160</v>
      </c>
      <c r="H84" s="471">
        <f t="shared" si="31"/>
        <v>194350</v>
      </c>
    </row>
    <row r="85" spans="1:8" ht="31.5">
      <c r="A85" s="191" t="s">
        <v>323</v>
      </c>
      <c r="B85" s="478" t="s">
        <v>577</v>
      </c>
      <c r="C85" s="470" t="s">
        <v>101</v>
      </c>
      <c r="D85" s="470" t="s">
        <v>349</v>
      </c>
      <c r="E85" s="470" t="s">
        <v>312</v>
      </c>
      <c r="F85" s="471">
        <f>F86</f>
        <v>228885.67</v>
      </c>
      <c r="G85" s="471">
        <f t="shared" si="31"/>
        <v>177160</v>
      </c>
      <c r="H85" s="471">
        <f t="shared" si="31"/>
        <v>194350</v>
      </c>
    </row>
    <row r="86" spans="1:8">
      <c r="A86" s="301" t="s">
        <v>286</v>
      </c>
      <c r="B86" s="478" t="s">
        <v>577</v>
      </c>
      <c r="C86" s="470" t="s">
        <v>101</v>
      </c>
      <c r="D86" s="470" t="s">
        <v>349</v>
      </c>
      <c r="E86" s="470" t="s">
        <v>456</v>
      </c>
      <c r="F86" s="471">
        <v>228885.67</v>
      </c>
      <c r="G86" s="471">
        <v>177160</v>
      </c>
      <c r="H86" s="471">
        <v>194350</v>
      </c>
    </row>
    <row r="87" spans="1:8" ht="31.5">
      <c r="A87" s="439" t="s">
        <v>523</v>
      </c>
      <c r="B87" s="478" t="s">
        <v>577</v>
      </c>
      <c r="C87" s="470" t="s">
        <v>101</v>
      </c>
      <c r="D87" s="470" t="s">
        <v>483</v>
      </c>
      <c r="E87" s="470"/>
      <c r="F87" s="471">
        <f>F89</f>
        <v>65000</v>
      </c>
      <c r="G87" s="471">
        <f t="shared" ref="G87:H87" si="32">G89</f>
        <v>50000</v>
      </c>
      <c r="H87" s="471">
        <f t="shared" si="32"/>
        <v>50000</v>
      </c>
    </row>
    <row r="88" spans="1:8" ht="63">
      <c r="A88" s="286" t="s">
        <v>560</v>
      </c>
      <c r="B88" s="478" t="s">
        <v>577</v>
      </c>
      <c r="C88" s="470" t="s">
        <v>101</v>
      </c>
      <c r="D88" s="470" t="s">
        <v>351</v>
      </c>
      <c r="E88" s="470"/>
      <c r="F88" s="471">
        <f>F89</f>
        <v>65000</v>
      </c>
      <c r="G88" s="471">
        <f t="shared" ref="G88:H89" si="33">G89</f>
        <v>50000</v>
      </c>
      <c r="H88" s="471">
        <f t="shared" si="33"/>
        <v>50000</v>
      </c>
    </row>
    <row r="89" spans="1:8" ht="31.5">
      <c r="A89" s="191" t="s">
        <v>323</v>
      </c>
      <c r="B89" s="478" t="s">
        <v>577</v>
      </c>
      <c r="C89" s="470" t="s">
        <v>101</v>
      </c>
      <c r="D89" s="470" t="s">
        <v>351</v>
      </c>
      <c r="E89" s="470" t="s">
        <v>312</v>
      </c>
      <c r="F89" s="471">
        <f>F90</f>
        <v>65000</v>
      </c>
      <c r="G89" s="471">
        <f t="shared" si="33"/>
        <v>50000</v>
      </c>
      <c r="H89" s="471">
        <f t="shared" si="33"/>
        <v>50000</v>
      </c>
    </row>
    <row r="90" spans="1:8">
      <c r="A90" s="301" t="s">
        <v>286</v>
      </c>
      <c r="B90" s="478" t="s">
        <v>577</v>
      </c>
      <c r="C90" s="470" t="s">
        <v>101</v>
      </c>
      <c r="D90" s="470" t="s">
        <v>351</v>
      </c>
      <c r="E90" s="470" t="s">
        <v>456</v>
      </c>
      <c r="F90" s="471">
        <v>65000</v>
      </c>
      <c r="G90" s="471">
        <v>50000</v>
      </c>
      <c r="H90" s="471">
        <v>50000</v>
      </c>
    </row>
    <row r="91" spans="1:8">
      <c r="A91" s="301" t="s">
        <v>580</v>
      </c>
      <c r="B91" s="478" t="s">
        <v>577</v>
      </c>
      <c r="C91" s="470" t="s">
        <v>101</v>
      </c>
      <c r="D91" s="470"/>
      <c r="E91" s="470"/>
      <c r="F91" s="471"/>
      <c r="G91" s="471">
        <f>G92</f>
        <v>80000</v>
      </c>
      <c r="H91" s="471">
        <f>H92</f>
        <v>80000</v>
      </c>
    </row>
    <row r="92" spans="1:8" ht="31.5">
      <c r="A92" s="256" t="s">
        <v>606</v>
      </c>
      <c r="B92" s="478" t="s">
        <v>577</v>
      </c>
      <c r="C92" s="470" t="s">
        <v>101</v>
      </c>
      <c r="D92" s="470" t="s">
        <v>354</v>
      </c>
      <c r="E92" s="470"/>
      <c r="F92" s="471">
        <f>F94</f>
        <v>0</v>
      </c>
      <c r="G92" s="471">
        <f t="shared" ref="G92:H92" si="34">G94</f>
        <v>80000</v>
      </c>
      <c r="H92" s="471">
        <f t="shared" si="34"/>
        <v>80000</v>
      </c>
    </row>
    <row r="93" spans="1:8" ht="63">
      <c r="A93" s="286" t="s">
        <v>560</v>
      </c>
      <c r="B93" s="478" t="s">
        <v>577</v>
      </c>
      <c r="C93" s="470" t="s">
        <v>101</v>
      </c>
      <c r="D93" s="470" t="s">
        <v>354</v>
      </c>
      <c r="E93" s="470"/>
      <c r="F93" s="471">
        <f>F94</f>
        <v>0</v>
      </c>
      <c r="G93" s="471">
        <f t="shared" ref="G93:H94" si="35">G94</f>
        <v>80000</v>
      </c>
      <c r="H93" s="471">
        <f t="shared" si="35"/>
        <v>80000</v>
      </c>
    </row>
    <row r="94" spans="1:8" ht="31.5">
      <c r="A94" s="191" t="s">
        <v>323</v>
      </c>
      <c r="B94" s="478" t="s">
        <v>577</v>
      </c>
      <c r="C94" s="470" t="s">
        <v>101</v>
      </c>
      <c r="D94" s="470" t="s">
        <v>354</v>
      </c>
      <c r="E94" s="470" t="s">
        <v>312</v>
      </c>
      <c r="F94" s="471">
        <f>F95</f>
        <v>0</v>
      </c>
      <c r="G94" s="471">
        <f t="shared" si="35"/>
        <v>80000</v>
      </c>
      <c r="H94" s="471">
        <f t="shared" si="35"/>
        <v>80000</v>
      </c>
    </row>
    <row r="95" spans="1:8">
      <c r="A95" s="301" t="s">
        <v>286</v>
      </c>
      <c r="B95" s="478" t="s">
        <v>577</v>
      </c>
      <c r="C95" s="470" t="s">
        <v>101</v>
      </c>
      <c r="D95" s="470" t="s">
        <v>354</v>
      </c>
      <c r="E95" s="470" t="s">
        <v>456</v>
      </c>
      <c r="F95" s="471">
        <v>0</v>
      </c>
      <c r="G95" s="471">
        <v>80000</v>
      </c>
      <c r="H95" s="471">
        <v>80000</v>
      </c>
    </row>
    <row r="96" spans="1:8" ht="31.5" hidden="1">
      <c r="A96" s="28" t="s">
        <v>352</v>
      </c>
      <c r="B96" s="478" t="s">
        <v>577</v>
      </c>
      <c r="C96" s="473" t="s">
        <v>101</v>
      </c>
      <c r="D96" s="473" t="s">
        <v>353</v>
      </c>
      <c r="E96" s="473"/>
      <c r="F96" s="475">
        <f>F99</f>
        <v>0</v>
      </c>
      <c r="G96" s="475">
        <f t="shared" ref="G96:H96" si="36">G99</f>
        <v>0</v>
      </c>
      <c r="H96" s="475">
        <f t="shared" si="36"/>
        <v>0</v>
      </c>
    </row>
    <row r="97" spans="1:8" ht="47.25" hidden="1">
      <c r="A97" s="386" t="s">
        <v>484</v>
      </c>
      <c r="B97" s="478" t="s">
        <v>577</v>
      </c>
      <c r="C97" s="470" t="s">
        <v>101</v>
      </c>
      <c r="D97" s="470" t="s">
        <v>485</v>
      </c>
      <c r="E97" s="470"/>
      <c r="F97" s="471">
        <f>F99</f>
        <v>0</v>
      </c>
      <c r="G97" s="471">
        <f t="shared" ref="G97:H97" si="37">G99</f>
        <v>0</v>
      </c>
      <c r="H97" s="471">
        <f t="shared" si="37"/>
        <v>0</v>
      </c>
    </row>
    <row r="98" spans="1:8" ht="63" hidden="1">
      <c r="A98" s="286" t="s">
        <v>330</v>
      </c>
      <c r="B98" s="478" t="s">
        <v>577</v>
      </c>
      <c r="C98" s="470" t="s">
        <v>101</v>
      </c>
      <c r="D98" s="470" t="s">
        <v>354</v>
      </c>
      <c r="E98" s="470"/>
      <c r="F98" s="471">
        <f>F99</f>
        <v>0</v>
      </c>
      <c r="G98" s="471">
        <f t="shared" ref="G98:H99" si="38">G99</f>
        <v>0</v>
      </c>
      <c r="H98" s="471">
        <f t="shared" si="38"/>
        <v>0</v>
      </c>
    </row>
    <row r="99" spans="1:8" ht="31.5" hidden="1">
      <c r="A99" s="191" t="s">
        <v>323</v>
      </c>
      <c r="B99" s="478" t="s">
        <v>577</v>
      </c>
      <c r="C99" s="470" t="s">
        <v>101</v>
      </c>
      <c r="D99" s="470" t="s">
        <v>354</v>
      </c>
      <c r="E99" s="470" t="s">
        <v>312</v>
      </c>
      <c r="F99" s="471">
        <f>F100</f>
        <v>0</v>
      </c>
      <c r="G99" s="471">
        <f t="shared" si="38"/>
        <v>0</v>
      </c>
      <c r="H99" s="471">
        <f t="shared" si="38"/>
        <v>0</v>
      </c>
    </row>
    <row r="100" spans="1:8" ht="31.5" hidden="1">
      <c r="A100" s="301" t="s">
        <v>455</v>
      </c>
      <c r="B100" s="478" t="s">
        <v>577</v>
      </c>
      <c r="C100" s="470" t="s">
        <v>101</v>
      </c>
      <c r="D100" s="470" t="s">
        <v>354</v>
      </c>
      <c r="E100" s="470" t="s">
        <v>456</v>
      </c>
      <c r="F100" s="471"/>
      <c r="G100" s="471"/>
      <c r="H100" s="471"/>
    </row>
    <row r="101" spans="1:8" ht="31.5" hidden="1">
      <c r="A101" s="28" t="s">
        <v>486</v>
      </c>
      <c r="B101" s="478" t="s">
        <v>577</v>
      </c>
      <c r="C101" s="473" t="s">
        <v>101</v>
      </c>
      <c r="D101" s="473" t="s">
        <v>356</v>
      </c>
      <c r="E101" s="473"/>
      <c r="F101" s="475">
        <f>F104</f>
        <v>1000</v>
      </c>
      <c r="G101" s="475">
        <f t="shared" ref="G101:H101" si="39">G104</f>
        <v>0</v>
      </c>
      <c r="H101" s="475">
        <f t="shared" si="39"/>
        <v>0</v>
      </c>
    </row>
    <row r="102" spans="1:8" ht="31.5" hidden="1">
      <c r="A102" s="22" t="s">
        <v>487</v>
      </c>
      <c r="B102" s="478" t="s">
        <v>577</v>
      </c>
      <c r="C102" s="470" t="s">
        <v>101</v>
      </c>
      <c r="D102" s="470" t="s">
        <v>488</v>
      </c>
      <c r="E102" s="470"/>
      <c r="F102" s="471">
        <f>F104</f>
        <v>1000</v>
      </c>
      <c r="G102" s="471">
        <f t="shared" ref="G102:H102" si="40">G104</f>
        <v>0</v>
      </c>
      <c r="H102" s="471">
        <f t="shared" si="40"/>
        <v>0</v>
      </c>
    </row>
    <row r="103" spans="1:8" ht="63" hidden="1">
      <c r="A103" s="286" t="s">
        <v>330</v>
      </c>
      <c r="B103" s="478" t="s">
        <v>577</v>
      </c>
      <c r="C103" s="470" t="s">
        <v>101</v>
      </c>
      <c r="D103" s="470" t="s">
        <v>357</v>
      </c>
      <c r="E103" s="470"/>
      <c r="F103" s="471">
        <f>F104</f>
        <v>1000</v>
      </c>
      <c r="G103" s="471">
        <f t="shared" ref="G103:H110" si="41">G104</f>
        <v>0</v>
      </c>
      <c r="H103" s="471">
        <f t="shared" si="41"/>
        <v>0</v>
      </c>
    </row>
    <row r="104" spans="1:8" ht="31.5" hidden="1">
      <c r="A104" s="191" t="s">
        <v>323</v>
      </c>
      <c r="B104" s="478" t="s">
        <v>577</v>
      </c>
      <c r="C104" s="470" t="s">
        <v>101</v>
      </c>
      <c r="D104" s="470" t="s">
        <v>357</v>
      </c>
      <c r="E104" s="470" t="s">
        <v>312</v>
      </c>
      <c r="F104" s="471">
        <f>F110</f>
        <v>1000</v>
      </c>
      <c r="G104" s="471"/>
      <c r="H104" s="471"/>
    </row>
    <row r="105" spans="1:8" ht="31.5">
      <c r="A105" s="253" t="s">
        <v>417</v>
      </c>
      <c r="B105" s="478" t="s">
        <v>577</v>
      </c>
      <c r="C105" s="470" t="s">
        <v>101</v>
      </c>
      <c r="D105" s="473" t="s">
        <v>415</v>
      </c>
      <c r="E105" s="473"/>
      <c r="F105" s="475">
        <f>F108</f>
        <v>2000</v>
      </c>
      <c r="G105" s="475">
        <f t="shared" ref="G105:H105" si="42">G108</f>
        <v>2000</v>
      </c>
      <c r="H105" s="475">
        <f t="shared" si="42"/>
        <v>2000</v>
      </c>
    </row>
    <row r="106" spans="1:8" ht="31.5">
      <c r="A106" s="474" t="s">
        <v>791</v>
      </c>
      <c r="B106" s="478" t="s">
        <v>577</v>
      </c>
      <c r="C106" s="470" t="s">
        <v>101</v>
      </c>
      <c r="D106" s="470" t="s">
        <v>522</v>
      </c>
      <c r="E106" s="470"/>
      <c r="F106" s="471">
        <f>F108</f>
        <v>2000</v>
      </c>
      <c r="G106" s="471">
        <f t="shared" ref="G106:H106" si="43">G108</f>
        <v>2000</v>
      </c>
      <c r="H106" s="471">
        <f t="shared" si="43"/>
        <v>2000</v>
      </c>
    </row>
    <row r="107" spans="1:8" ht="63">
      <c r="A107" s="286" t="s">
        <v>560</v>
      </c>
      <c r="B107" s="478" t="s">
        <v>577</v>
      </c>
      <c r="C107" s="470" t="s">
        <v>101</v>
      </c>
      <c r="D107" s="470" t="s">
        <v>416</v>
      </c>
      <c r="E107" s="470"/>
      <c r="F107" s="471">
        <f>F108</f>
        <v>2000</v>
      </c>
      <c r="G107" s="471">
        <f t="shared" ref="G107:H108" si="44">G108</f>
        <v>2000</v>
      </c>
      <c r="H107" s="471">
        <f t="shared" si="44"/>
        <v>2000</v>
      </c>
    </row>
    <row r="108" spans="1:8" ht="31.5">
      <c r="A108" s="191" t="s">
        <v>323</v>
      </c>
      <c r="B108" s="478" t="s">
        <v>577</v>
      </c>
      <c r="C108" s="470" t="s">
        <v>101</v>
      </c>
      <c r="D108" s="470" t="s">
        <v>416</v>
      </c>
      <c r="E108" s="470" t="s">
        <v>312</v>
      </c>
      <c r="F108" s="471">
        <f>F109</f>
        <v>2000</v>
      </c>
      <c r="G108" s="471">
        <f t="shared" si="44"/>
        <v>2000</v>
      </c>
      <c r="H108" s="471">
        <f t="shared" si="44"/>
        <v>2000</v>
      </c>
    </row>
    <row r="109" spans="1:8">
      <c r="A109" s="301" t="s">
        <v>286</v>
      </c>
      <c r="B109" s="478" t="s">
        <v>577</v>
      </c>
      <c r="C109" s="470" t="s">
        <v>101</v>
      </c>
      <c r="D109" s="470" t="s">
        <v>416</v>
      </c>
      <c r="E109" s="470" t="s">
        <v>456</v>
      </c>
      <c r="F109" s="471">
        <v>2000</v>
      </c>
      <c r="G109" s="471">
        <v>2000</v>
      </c>
      <c r="H109" s="471">
        <v>2000</v>
      </c>
    </row>
    <row r="110" spans="1:8" ht="29.25">
      <c r="A110" s="476" t="s">
        <v>524</v>
      </c>
      <c r="B110" s="478" t="s">
        <v>577</v>
      </c>
      <c r="C110" s="470" t="s">
        <v>298</v>
      </c>
      <c r="D110" s="470"/>
      <c r="E110" s="470"/>
      <c r="F110" s="475">
        <f>F111</f>
        <v>1000</v>
      </c>
      <c r="G110" s="475">
        <f t="shared" si="41"/>
        <v>0</v>
      </c>
      <c r="H110" s="475">
        <f t="shared" si="41"/>
        <v>1000</v>
      </c>
    </row>
    <row r="111" spans="1:8" ht="31.5">
      <c r="A111" s="28" t="s">
        <v>489</v>
      </c>
      <c r="B111" s="478" t="s">
        <v>577</v>
      </c>
      <c r="C111" s="473" t="s">
        <v>298</v>
      </c>
      <c r="D111" s="473" t="s">
        <v>359</v>
      </c>
      <c r="E111" s="473" t="s">
        <v>394</v>
      </c>
      <c r="F111" s="475">
        <f>F114</f>
        <v>1000</v>
      </c>
      <c r="G111" s="475">
        <f t="shared" ref="G111:H111" si="45">G114</f>
        <v>0</v>
      </c>
      <c r="H111" s="475">
        <f t="shared" si="45"/>
        <v>1000</v>
      </c>
    </row>
    <row r="112" spans="1:8" ht="47.25">
      <c r="A112" s="489" t="s">
        <v>525</v>
      </c>
      <c r="B112" s="478" t="s">
        <v>577</v>
      </c>
      <c r="C112" s="470" t="s">
        <v>298</v>
      </c>
      <c r="D112" s="470" t="s">
        <v>556</v>
      </c>
      <c r="E112" s="470"/>
      <c r="F112" s="471">
        <f>F113</f>
        <v>1000</v>
      </c>
      <c r="G112" s="471">
        <f t="shared" ref="G112:H114" si="46">G113</f>
        <v>0</v>
      </c>
      <c r="H112" s="471">
        <f t="shared" si="46"/>
        <v>1000</v>
      </c>
    </row>
    <row r="113" spans="1:8" ht="63">
      <c r="A113" s="286" t="s">
        <v>560</v>
      </c>
      <c r="B113" s="478" t="s">
        <v>577</v>
      </c>
      <c r="C113" s="470" t="s">
        <v>298</v>
      </c>
      <c r="D113" s="470" t="s">
        <v>555</v>
      </c>
      <c r="E113" s="470"/>
      <c r="F113" s="471">
        <f>F114</f>
        <v>1000</v>
      </c>
      <c r="G113" s="471">
        <f t="shared" si="46"/>
        <v>0</v>
      </c>
      <c r="H113" s="471">
        <f t="shared" si="46"/>
        <v>1000</v>
      </c>
    </row>
    <row r="114" spans="1:8" ht="31.5">
      <c r="A114" s="191" t="s">
        <v>323</v>
      </c>
      <c r="B114" s="478" t="s">
        <v>577</v>
      </c>
      <c r="C114" s="470" t="s">
        <v>298</v>
      </c>
      <c r="D114" s="470" t="s">
        <v>555</v>
      </c>
      <c r="E114" s="470" t="s">
        <v>312</v>
      </c>
      <c r="F114" s="471">
        <f>F115</f>
        <v>1000</v>
      </c>
      <c r="G114" s="471">
        <f t="shared" si="46"/>
        <v>0</v>
      </c>
      <c r="H114" s="471">
        <v>1000</v>
      </c>
    </row>
    <row r="115" spans="1:8">
      <c r="A115" s="301" t="s">
        <v>519</v>
      </c>
      <c r="B115" s="478" t="s">
        <v>577</v>
      </c>
      <c r="C115" s="470" t="s">
        <v>298</v>
      </c>
      <c r="D115" s="470" t="s">
        <v>555</v>
      </c>
      <c r="E115" s="470" t="s">
        <v>456</v>
      </c>
      <c r="F115" s="471">
        <v>1000</v>
      </c>
      <c r="G115" s="471">
        <v>0</v>
      </c>
      <c r="H115" s="471">
        <v>0</v>
      </c>
    </row>
    <row r="116" spans="1:8" ht="31.5">
      <c r="A116" s="253" t="s">
        <v>102</v>
      </c>
      <c r="B116" s="478" t="s">
        <v>577</v>
      </c>
      <c r="C116" s="473" t="s">
        <v>103</v>
      </c>
      <c r="D116" s="470"/>
      <c r="E116" s="470"/>
      <c r="F116" s="475" t="e">
        <f>F117</f>
        <v>#REF!</v>
      </c>
      <c r="G116" s="475">
        <f t="shared" ref="G116:H116" si="47">G117</f>
        <v>335031</v>
      </c>
      <c r="H116" s="475">
        <f t="shared" si="47"/>
        <v>335031</v>
      </c>
    </row>
    <row r="117" spans="1:8">
      <c r="A117" s="253" t="s">
        <v>111</v>
      </c>
      <c r="B117" s="478" t="s">
        <v>577</v>
      </c>
      <c r="C117" s="473" t="s">
        <v>112</v>
      </c>
      <c r="D117" s="470"/>
      <c r="E117" s="470"/>
      <c r="F117" s="475" t="e">
        <f>F118</f>
        <v>#REF!</v>
      </c>
      <c r="G117" s="475">
        <f>G118+G148</f>
        <v>335031</v>
      </c>
      <c r="H117" s="475">
        <f>H118+H148</f>
        <v>335031</v>
      </c>
    </row>
    <row r="118" spans="1:8" ht="47.25">
      <c r="A118" s="469" t="s">
        <v>490</v>
      </c>
      <c r="B118" s="478" t="s">
        <v>577</v>
      </c>
      <c r="C118" s="473" t="s">
        <v>112</v>
      </c>
      <c r="D118" s="473" t="s">
        <v>362</v>
      </c>
      <c r="E118" s="473" t="s">
        <v>394</v>
      </c>
      <c r="F118" s="475" t="e">
        <f>F128+#REF!</f>
        <v>#REF!</v>
      </c>
      <c r="G118" s="475">
        <f>G128+G147</f>
        <v>32000</v>
      </c>
      <c r="H118" s="475">
        <f>H128+H145</f>
        <v>32000</v>
      </c>
    </row>
    <row r="119" spans="1:8" ht="31.5" hidden="1">
      <c r="A119" s="443" t="s">
        <v>363</v>
      </c>
      <c r="B119" s="478" t="s">
        <v>577</v>
      </c>
      <c r="C119" s="473" t="s">
        <v>367</v>
      </c>
      <c r="D119" s="473" t="s">
        <v>364</v>
      </c>
      <c r="E119" s="473"/>
      <c r="F119" s="475">
        <f>F122</f>
        <v>0</v>
      </c>
      <c r="G119" s="475">
        <f t="shared" ref="G119:H119" si="48">G122</f>
        <v>0</v>
      </c>
      <c r="H119" s="475">
        <f t="shared" si="48"/>
        <v>0</v>
      </c>
    </row>
    <row r="120" spans="1:8" ht="94.5" hidden="1">
      <c r="A120" s="386" t="s">
        <v>491</v>
      </c>
      <c r="B120" s="478" t="s">
        <v>577</v>
      </c>
      <c r="C120" s="470" t="s">
        <v>367</v>
      </c>
      <c r="D120" s="470" t="s">
        <v>492</v>
      </c>
      <c r="E120" s="470"/>
      <c r="F120" s="471">
        <f>F121</f>
        <v>0</v>
      </c>
      <c r="G120" s="471">
        <f t="shared" ref="G120:H122" si="49">G121</f>
        <v>0</v>
      </c>
      <c r="H120" s="471">
        <f t="shared" si="49"/>
        <v>0</v>
      </c>
    </row>
    <row r="121" spans="1:8" ht="63" hidden="1">
      <c r="A121" s="286" t="s">
        <v>330</v>
      </c>
      <c r="B121" s="478" t="s">
        <v>577</v>
      </c>
      <c r="C121" s="470" t="s">
        <v>367</v>
      </c>
      <c r="D121" s="470" t="s">
        <v>365</v>
      </c>
      <c r="E121" s="470"/>
      <c r="F121" s="471">
        <f>F122</f>
        <v>0</v>
      </c>
      <c r="G121" s="471">
        <f t="shared" si="49"/>
        <v>0</v>
      </c>
      <c r="H121" s="471">
        <f t="shared" si="49"/>
        <v>0</v>
      </c>
    </row>
    <row r="122" spans="1:8" ht="31.5" hidden="1">
      <c r="A122" s="191" t="s">
        <v>323</v>
      </c>
      <c r="B122" s="478" t="s">
        <v>577</v>
      </c>
      <c r="C122" s="470" t="s">
        <v>367</v>
      </c>
      <c r="D122" s="470" t="s">
        <v>365</v>
      </c>
      <c r="E122" s="470" t="s">
        <v>312</v>
      </c>
      <c r="F122" s="471">
        <f>F123</f>
        <v>0</v>
      </c>
      <c r="G122" s="471">
        <f t="shared" si="49"/>
        <v>0</v>
      </c>
      <c r="H122" s="471">
        <f t="shared" si="49"/>
        <v>0</v>
      </c>
    </row>
    <row r="123" spans="1:8" ht="47.25" hidden="1">
      <c r="A123" s="301" t="s">
        <v>493</v>
      </c>
      <c r="B123" s="478" t="s">
        <v>577</v>
      </c>
      <c r="C123" s="470" t="s">
        <v>367</v>
      </c>
      <c r="D123" s="470" t="s">
        <v>365</v>
      </c>
      <c r="E123" s="470" t="s">
        <v>494</v>
      </c>
      <c r="F123" s="471"/>
      <c r="G123" s="471"/>
      <c r="H123" s="471"/>
    </row>
    <row r="124" spans="1:8" ht="31.5" hidden="1">
      <c r="A124" s="443" t="s">
        <v>495</v>
      </c>
      <c r="B124" s="478" t="s">
        <v>577</v>
      </c>
      <c r="C124" s="473" t="s">
        <v>112</v>
      </c>
      <c r="D124" s="473" t="s">
        <v>496</v>
      </c>
      <c r="E124" s="473"/>
      <c r="F124" s="475" t="e">
        <f>F127</f>
        <v>#REF!</v>
      </c>
      <c r="G124" s="475" t="e">
        <f t="shared" ref="G124:H124" si="50">G127</f>
        <v>#REF!</v>
      </c>
      <c r="H124" s="475" t="e">
        <f t="shared" si="50"/>
        <v>#REF!</v>
      </c>
    </row>
    <row r="125" spans="1:8" ht="31.5" hidden="1">
      <c r="A125" s="386" t="s">
        <v>497</v>
      </c>
      <c r="B125" s="478" t="s">
        <v>577</v>
      </c>
      <c r="C125" s="470" t="s">
        <v>112</v>
      </c>
      <c r="D125" s="470" t="s">
        <v>498</v>
      </c>
      <c r="E125" s="470"/>
      <c r="F125" s="471" t="e">
        <f>F126</f>
        <v>#REF!</v>
      </c>
      <c r="G125" s="471" t="e">
        <f t="shared" ref="G125:H126" si="51">G126</f>
        <v>#REF!</v>
      </c>
      <c r="H125" s="471" t="e">
        <f t="shared" si="51"/>
        <v>#REF!</v>
      </c>
    </row>
    <row r="126" spans="1:8" ht="63" hidden="1">
      <c r="A126" s="286" t="s">
        <v>330</v>
      </c>
      <c r="B126" s="478" t="s">
        <v>577</v>
      </c>
      <c r="C126" s="470" t="s">
        <v>112</v>
      </c>
      <c r="D126" s="470" t="s">
        <v>499</v>
      </c>
      <c r="E126" s="470"/>
      <c r="F126" s="471" t="e">
        <f>F127</f>
        <v>#REF!</v>
      </c>
      <c r="G126" s="471" t="e">
        <f t="shared" si="51"/>
        <v>#REF!</v>
      </c>
      <c r="H126" s="471" t="e">
        <f t="shared" si="51"/>
        <v>#REF!</v>
      </c>
    </row>
    <row r="127" spans="1:8" ht="31.5" hidden="1">
      <c r="A127" s="191" t="s">
        <v>323</v>
      </c>
      <c r="B127" s="478" t="s">
        <v>577</v>
      </c>
      <c r="C127" s="470" t="s">
        <v>112</v>
      </c>
      <c r="D127" s="470" t="s">
        <v>499</v>
      </c>
      <c r="E127" s="470" t="s">
        <v>312</v>
      </c>
      <c r="F127" s="471" t="e">
        <f>#REF!</f>
        <v>#REF!</v>
      </c>
      <c r="G127" s="471" t="e">
        <f>#REF!</f>
        <v>#REF!</v>
      </c>
      <c r="H127" s="471" t="e">
        <f>#REF!</f>
        <v>#REF!</v>
      </c>
    </row>
    <row r="128" spans="1:8" ht="31.5">
      <c r="A128" s="443" t="s">
        <v>607</v>
      </c>
      <c r="B128" s="478" t="s">
        <v>577</v>
      </c>
      <c r="C128" s="473" t="s">
        <v>112</v>
      </c>
      <c r="D128" s="473" t="s">
        <v>590</v>
      </c>
      <c r="E128" s="473"/>
      <c r="F128" s="475" t="e">
        <f>F138+F144+#REF!+#REF!</f>
        <v>#REF!</v>
      </c>
      <c r="G128" s="475">
        <f>G138</f>
        <v>25000</v>
      </c>
      <c r="H128" s="475">
        <f>H138</f>
        <v>25000</v>
      </c>
    </row>
    <row r="129" spans="1:8" ht="31.5" hidden="1">
      <c r="A129" s="191" t="s">
        <v>500</v>
      </c>
      <c r="B129" s="478" t="s">
        <v>577</v>
      </c>
      <c r="C129" s="470" t="s">
        <v>112</v>
      </c>
      <c r="D129" s="470" t="s">
        <v>501</v>
      </c>
      <c r="E129" s="470"/>
      <c r="F129" s="471">
        <f>F130+F133+F135</f>
        <v>0</v>
      </c>
      <c r="G129" s="471">
        <f t="shared" ref="G129:H129" si="52">G130+G133+G135</f>
        <v>0</v>
      </c>
      <c r="H129" s="471">
        <f t="shared" si="52"/>
        <v>0</v>
      </c>
    </row>
    <row r="130" spans="1:8" ht="31.5" hidden="1">
      <c r="A130" s="191" t="s">
        <v>467</v>
      </c>
      <c r="B130" s="478" t="s">
        <v>577</v>
      </c>
      <c r="C130" s="470" t="s">
        <v>112</v>
      </c>
      <c r="D130" s="470" t="s">
        <v>502</v>
      </c>
      <c r="E130" s="470" t="s">
        <v>311</v>
      </c>
      <c r="F130" s="471">
        <f>F131+F132</f>
        <v>0</v>
      </c>
      <c r="G130" s="471">
        <f t="shared" ref="G130:H130" si="53">G131+G132</f>
        <v>0</v>
      </c>
      <c r="H130" s="471">
        <f t="shared" si="53"/>
        <v>0</v>
      </c>
    </row>
    <row r="131" spans="1:8" hidden="1">
      <c r="A131" s="301" t="s">
        <v>469</v>
      </c>
      <c r="B131" s="478" t="s">
        <v>577</v>
      </c>
      <c r="C131" s="470" t="s">
        <v>112</v>
      </c>
      <c r="D131" s="470" t="s">
        <v>503</v>
      </c>
      <c r="E131" s="470" t="s">
        <v>470</v>
      </c>
      <c r="F131" s="471"/>
      <c r="G131" s="471"/>
      <c r="H131" s="471"/>
    </row>
    <row r="132" spans="1:8" ht="63" hidden="1">
      <c r="A132" s="301" t="s">
        <v>471</v>
      </c>
      <c r="B132" s="478" t="s">
        <v>577</v>
      </c>
      <c r="C132" s="470" t="s">
        <v>112</v>
      </c>
      <c r="D132" s="470" t="s">
        <v>503</v>
      </c>
      <c r="E132" s="470" t="s">
        <v>472</v>
      </c>
      <c r="F132" s="471"/>
      <c r="G132" s="471"/>
      <c r="H132" s="471"/>
    </row>
    <row r="133" spans="1:8" ht="31.5" hidden="1">
      <c r="A133" s="191" t="s">
        <v>323</v>
      </c>
      <c r="B133" s="478" t="s">
        <v>577</v>
      </c>
      <c r="C133" s="470" t="s">
        <v>112</v>
      </c>
      <c r="D133" s="470" t="s">
        <v>504</v>
      </c>
      <c r="E133" s="470" t="s">
        <v>312</v>
      </c>
      <c r="F133" s="471">
        <f>F134</f>
        <v>0</v>
      </c>
      <c r="G133" s="471">
        <f t="shared" ref="G133:H133" si="54">G134</f>
        <v>0</v>
      </c>
      <c r="H133" s="471">
        <f t="shared" si="54"/>
        <v>0</v>
      </c>
    </row>
    <row r="134" spans="1:8" ht="31.5" hidden="1">
      <c r="A134" s="301" t="s">
        <v>455</v>
      </c>
      <c r="B134" s="478" t="s">
        <v>577</v>
      </c>
      <c r="C134" s="470" t="s">
        <v>112</v>
      </c>
      <c r="D134" s="470" t="s">
        <v>504</v>
      </c>
      <c r="E134" s="470" t="s">
        <v>456</v>
      </c>
      <c r="F134" s="471"/>
      <c r="G134" s="471"/>
      <c r="H134" s="471"/>
    </row>
    <row r="135" spans="1:8" hidden="1">
      <c r="A135" s="191" t="s">
        <v>324</v>
      </c>
      <c r="B135" s="478" t="s">
        <v>577</v>
      </c>
      <c r="C135" s="470" t="s">
        <v>112</v>
      </c>
      <c r="D135" s="470" t="s">
        <v>504</v>
      </c>
      <c r="E135" s="470" t="s">
        <v>457</v>
      </c>
      <c r="F135" s="471">
        <f>F136+F137</f>
        <v>0</v>
      </c>
      <c r="G135" s="471">
        <f t="shared" ref="G135:H135" si="55">G136+G137</f>
        <v>0</v>
      </c>
      <c r="H135" s="471">
        <f t="shared" si="55"/>
        <v>0</v>
      </c>
    </row>
    <row r="136" spans="1:8" ht="31.5" hidden="1">
      <c r="A136" s="301" t="s">
        <v>458</v>
      </c>
      <c r="B136" s="478" t="s">
        <v>577</v>
      </c>
      <c r="C136" s="470" t="s">
        <v>112</v>
      </c>
      <c r="D136" s="470" t="s">
        <v>504</v>
      </c>
      <c r="E136" s="470" t="s">
        <v>459</v>
      </c>
      <c r="F136" s="488"/>
      <c r="G136" s="488"/>
      <c r="H136" s="488"/>
    </row>
    <row r="137" spans="1:8" hidden="1">
      <c r="A137" s="301" t="s">
        <v>238</v>
      </c>
      <c r="B137" s="478" t="s">
        <v>577</v>
      </c>
      <c r="C137" s="470" t="s">
        <v>112</v>
      </c>
      <c r="D137" s="470" t="s">
        <v>504</v>
      </c>
      <c r="E137" s="470" t="s">
        <v>460</v>
      </c>
      <c r="F137" s="488"/>
      <c r="G137" s="488"/>
      <c r="H137" s="488"/>
    </row>
    <row r="138" spans="1:8" ht="31.5">
      <c r="A138" s="474" t="s">
        <v>526</v>
      </c>
      <c r="B138" s="478" t="s">
        <v>577</v>
      </c>
      <c r="C138" s="473" t="s">
        <v>112</v>
      </c>
      <c r="D138" s="470" t="s">
        <v>609</v>
      </c>
      <c r="E138" s="470"/>
      <c r="F138" s="471">
        <f>F140</f>
        <v>55000</v>
      </c>
      <c r="G138" s="471">
        <f>G140</f>
        <v>25000</v>
      </c>
      <c r="H138" s="471">
        <f>H140</f>
        <v>25000</v>
      </c>
    </row>
    <row r="139" spans="1:8" ht="47.25">
      <c r="A139" s="518" t="s">
        <v>608</v>
      </c>
      <c r="B139" s="478" t="s">
        <v>577</v>
      </c>
      <c r="C139" s="473" t="s">
        <v>112</v>
      </c>
      <c r="D139" s="470" t="s">
        <v>591</v>
      </c>
      <c r="E139" s="470"/>
      <c r="F139" s="471"/>
      <c r="G139" s="471">
        <f>G140</f>
        <v>25000</v>
      </c>
      <c r="H139" s="471">
        <f>H140</f>
        <v>25000</v>
      </c>
    </row>
    <row r="140" spans="1:8" ht="63">
      <c r="A140" s="286" t="s">
        <v>560</v>
      </c>
      <c r="B140" s="478" t="s">
        <v>577</v>
      </c>
      <c r="C140" s="473" t="s">
        <v>112</v>
      </c>
      <c r="D140" s="470" t="s">
        <v>591</v>
      </c>
      <c r="E140" s="470"/>
      <c r="F140" s="471">
        <f>F141</f>
        <v>55000</v>
      </c>
      <c r="G140" s="471">
        <f t="shared" ref="G140:H141" si="56">G141</f>
        <v>25000</v>
      </c>
      <c r="H140" s="471">
        <f t="shared" si="56"/>
        <v>25000</v>
      </c>
    </row>
    <row r="141" spans="1:8" ht="31.5">
      <c r="A141" s="191" t="s">
        <v>323</v>
      </c>
      <c r="B141" s="478" t="s">
        <v>577</v>
      </c>
      <c r="C141" s="473" t="s">
        <v>112</v>
      </c>
      <c r="D141" s="470" t="s">
        <v>591</v>
      </c>
      <c r="E141" s="470" t="s">
        <v>312</v>
      </c>
      <c r="F141" s="471">
        <f>F142</f>
        <v>55000</v>
      </c>
      <c r="G141" s="471">
        <f t="shared" si="56"/>
        <v>25000</v>
      </c>
      <c r="H141" s="471">
        <f t="shared" si="56"/>
        <v>25000</v>
      </c>
    </row>
    <row r="142" spans="1:8">
      <c r="A142" s="301" t="s">
        <v>286</v>
      </c>
      <c r="B142" s="478" t="s">
        <v>577</v>
      </c>
      <c r="C142" s="473" t="s">
        <v>112</v>
      </c>
      <c r="D142" s="470" t="s">
        <v>591</v>
      </c>
      <c r="E142" s="470" t="s">
        <v>456</v>
      </c>
      <c r="F142" s="471">
        <v>55000</v>
      </c>
      <c r="G142" s="471">
        <v>25000</v>
      </c>
      <c r="H142" s="471">
        <v>25000</v>
      </c>
    </row>
    <row r="143" spans="1:8">
      <c r="A143" s="517" t="s">
        <v>610</v>
      </c>
      <c r="B143" s="478" t="s">
        <v>577</v>
      </c>
      <c r="C143" s="473" t="s">
        <v>112</v>
      </c>
      <c r="D143" s="470"/>
      <c r="E143" s="470"/>
      <c r="F143" s="471"/>
      <c r="G143" s="471">
        <f>G144</f>
        <v>7000</v>
      </c>
      <c r="H143" s="471">
        <f>H144</f>
        <v>7000</v>
      </c>
    </row>
    <row r="144" spans="1:8" ht="31.5">
      <c r="A144" s="474" t="s">
        <v>526</v>
      </c>
      <c r="B144" s="478" t="s">
        <v>577</v>
      </c>
      <c r="C144" s="473" t="s">
        <v>112</v>
      </c>
      <c r="D144" s="470" t="s">
        <v>501</v>
      </c>
      <c r="E144" s="470"/>
      <c r="F144" s="471">
        <f>F145</f>
        <v>9000</v>
      </c>
      <c r="G144" s="471">
        <f t="shared" ref="G144:H146" si="57">G145</f>
        <v>7000</v>
      </c>
      <c r="H144" s="471">
        <f t="shared" si="57"/>
        <v>7000</v>
      </c>
    </row>
    <row r="145" spans="1:8" ht="63">
      <c r="A145" s="286" t="s">
        <v>560</v>
      </c>
      <c r="B145" s="478" t="s">
        <v>577</v>
      </c>
      <c r="C145" s="473" t="s">
        <v>112</v>
      </c>
      <c r="D145" s="470" t="s">
        <v>423</v>
      </c>
      <c r="E145" s="470"/>
      <c r="F145" s="471">
        <f>F146</f>
        <v>9000</v>
      </c>
      <c r="G145" s="471">
        <f t="shared" si="57"/>
        <v>7000</v>
      </c>
      <c r="H145" s="471">
        <f t="shared" si="57"/>
        <v>7000</v>
      </c>
    </row>
    <row r="146" spans="1:8" ht="31.5">
      <c r="A146" s="191" t="s">
        <v>323</v>
      </c>
      <c r="B146" s="478" t="s">
        <v>577</v>
      </c>
      <c r="C146" s="473" t="s">
        <v>112</v>
      </c>
      <c r="D146" s="470" t="s">
        <v>423</v>
      </c>
      <c r="E146" s="470" t="s">
        <v>312</v>
      </c>
      <c r="F146" s="471">
        <f>F147</f>
        <v>9000</v>
      </c>
      <c r="G146" s="471">
        <f t="shared" si="57"/>
        <v>7000</v>
      </c>
      <c r="H146" s="471">
        <f t="shared" si="57"/>
        <v>7000</v>
      </c>
    </row>
    <row r="147" spans="1:8">
      <c r="A147" s="301" t="s">
        <v>286</v>
      </c>
      <c r="B147" s="478" t="s">
        <v>577</v>
      </c>
      <c r="C147" s="473" t="s">
        <v>112</v>
      </c>
      <c r="D147" s="470" t="s">
        <v>423</v>
      </c>
      <c r="E147" s="470" t="s">
        <v>456</v>
      </c>
      <c r="F147" s="471">
        <v>9000</v>
      </c>
      <c r="G147" s="471">
        <v>7000</v>
      </c>
      <c r="H147" s="471">
        <v>7000</v>
      </c>
    </row>
    <row r="148" spans="1:8" ht="47.25">
      <c r="A148" s="493" t="s">
        <v>304</v>
      </c>
      <c r="B148" s="478" t="s">
        <v>577</v>
      </c>
      <c r="C148" s="494" t="s">
        <v>112</v>
      </c>
      <c r="D148" s="494" t="s">
        <v>554</v>
      </c>
      <c r="E148" s="470"/>
      <c r="F148" s="495" t="e">
        <f t="shared" ref="F148:H149" si="58">F149</f>
        <v>#REF!</v>
      </c>
      <c r="G148" s="475">
        <f t="shared" si="58"/>
        <v>303031</v>
      </c>
      <c r="H148" s="475">
        <f t="shared" si="58"/>
        <v>303031</v>
      </c>
    </row>
    <row r="149" spans="1:8" ht="47.25" customHeight="1">
      <c r="A149" s="301" t="s">
        <v>306</v>
      </c>
      <c r="B149" s="478" t="s">
        <v>577</v>
      </c>
      <c r="C149" s="496" t="s">
        <v>112</v>
      </c>
      <c r="D149" s="496" t="s">
        <v>553</v>
      </c>
      <c r="E149" s="470"/>
      <c r="F149" s="497" t="e">
        <f t="shared" si="58"/>
        <v>#REF!</v>
      </c>
      <c r="G149" s="471">
        <f t="shared" si="58"/>
        <v>303031</v>
      </c>
      <c r="H149" s="471">
        <f t="shared" si="58"/>
        <v>303031</v>
      </c>
    </row>
    <row r="150" spans="1:8" ht="31.5">
      <c r="A150" s="301" t="s">
        <v>506</v>
      </c>
      <c r="B150" s="478" t="s">
        <v>577</v>
      </c>
      <c r="C150" s="470" t="s">
        <v>112</v>
      </c>
      <c r="D150" s="470" t="s">
        <v>308</v>
      </c>
      <c r="E150" s="470"/>
      <c r="F150" s="471" t="e">
        <f>F151</f>
        <v>#REF!</v>
      </c>
      <c r="G150" s="471">
        <f t="shared" ref="G150:H150" si="59">G151</f>
        <v>303031</v>
      </c>
      <c r="H150" s="471">
        <f t="shared" si="59"/>
        <v>303031</v>
      </c>
    </row>
    <row r="151" spans="1:8" ht="31.5">
      <c r="A151" s="301" t="s">
        <v>309</v>
      </c>
      <c r="B151" s="478" t="s">
        <v>577</v>
      </c>
      <c r="C151" s="470" t="s">
        <v>112</v>
      </c>
      <c r="D151" s="470" t="s">
        <v>308</v>
      </c>
      <c r="E151" s="470" t="s">
        <v>312</v>
      </c>
      <c r="F151" s="471" t="e">
        <f>F153</f>
        <v>#REF!</v>
      </c>
      <c r="G151" s="471">
        <f>G152</f>
        <v>303031</v>
      </c>
      <c r="H151" s="471">
        <f>H152</f>
        <v>303031</v>
      </c>
    </row>
    <row r="152" spans="1:8" ht="24" customHeight="1">
      <c r="A152" s="301" t="s">
        <v>286</v>
      </c>
      <c r="B152" s="478" t="s">
        <v>577</v>
      </c>
      <c r="C152" s="470" t="s">
        <v>112</v>
      </c>
      <c r="D152" s="470" t="s">
        <v>308</v>
      </c>
      <c r="E152" s="470" t="s">
        <v>456</v>
      </c>
      <c r="F152" s="471">
        <v>102041</v>
      </c>
      <c r="G152" s="471">
        <v>303031</v>
      </c>
      <c r="H152" s="471">
        <v>303031</v>
      </c>
    </row>
    <row r="153" spans="1:8">
      <c r="A153" s="256" t="s">
        <v>300</v>
      </c>
      <c r="B153" s="478" t="s">
        <v>577</v>
      </c>
      <c r="C153" s="473" t="s">
        <v>266</v>
      </c>
      <c r="D153" s="470"/>
      <c r="E153" s="470"/>
      <c r="F153" s="475" t="e">
        <f>F154+#REF!</f>
        <v>#REF!</v>
      </c>
      <c r="G153" s="475">
        <f>G154+G167</f>
        <v>1000</v>
      </c>
      <c r="H153" s="475">
        <f>H154+H163</f>
        <v>1000</v>
      </c>
    </row>
    <row r="154" spans="1:8" ht="31.5">
      <c r="A154" s="256" t="s">
        <v>302</v>
      </c>
      <c r="B154" s="478" t="s">
        <v>577</v>
      </c>
      <c r="C154" s="473" t="s">
        <v>301</v>
      </c>
      <c r="D154" s="470"/>
      <c r="E154" s="470"/>
      <c r="F154" s="475" t="e">
        <f>F155+#REF!</f>
        <v>#REF!</v>
      </c>
      <c r="G154" s="475">
        <f>G155</f>
        <v>0</v>
      </c>
      <c r="H154" s="475">
        <f>H155</f>
        <v>0</v>
      </c>
    </row>
    <row r="155" spans="1:8" ht="47.25">
      <c r="A155" s="256" t="s">
        <v>528</v>
      </c>
      <c r="B155" s="478" t="s">
        <v>577</v>
      </c>
      <c r="C155" s="473" t="s">
        <v>301</v>
      </c>
      <c r="D155" s="473" t="s">
        <v>316</v>
      </c>
      <c r="E155" s="470"/>
      <c r="F155" s="475">
        <f>F156</f>
        <v>13000</v>
      </c>
      <c r="G155" s="475">
        <f t="shared" ref="G155:H159" si="60">G156</f>
        <v>0</v>
      </c>
      <c r="H155" s="475">
        <f t="shared" si="60"/>
        <v>0</v>
      </c>
    </row>
    <row r="156" spans="1:8" ht="31.5">
      <c r="A156" s="256" t="s">
        <v>611</v>
      </c>
      <c r="B156" s="478" t="s">
        <v>577</v>
      </c>
      <c r="C156" s="473" t="s">
        <v>301</v>
      </c>
      <c r="D156" s="473" t="s">
        <v>434</v>
      </c>
      <c r="E156" s="470"/>
      <c r="F156" s="475">
        <f>F157</f>
        <v>13000</v>
      </c>
      <c r="G156" s="475">
        <f t="shared" si="60"/>
        <v>0</v>
      </c>
      <c r="H156" s="475">
        <f t="shared" si="60"/>
        <v>0</v>
      </c>
    </row>
    <row r="157" spans="1:8" ht="47.25">
      <c r="A157" s="430" t="s">
        <v>530</v>
      </c>
      <c r="B157" s="478" t="s">
        <v>577</v>
      </c>
      <c r="C157" s="470" t="s">
        <v>301</v>
      </c>
      <c r="D157" s="470" t="s">
        <v>529</v>
      </c>
      <c r="E157" s="470"/>
      <c r="F157" s="471">
        <f>F158</f>
        <v>13000</v>
      </c>
      <c r="G157" s="471">
        <f t="shared" si="60"/>
        <v>0</v>
      </c>
      <c r="H157" s="471">
        <f t="shared" si="60"/>
        <v>0</v>
      </c>
    </row>
    <row r="158" spans="1:8" ht="63">
      <c r="A158" s="286" t="s">
        <v>560</v>
      </c>
      <c r="B158" s="478" t="s">
        <v>577</v>
      </c>
      <c r="C158" s="470" t="s">
        <v>301</v>
      </c>
      <c r="D158" s="470" t="s">
        <v>435</v>
      </c>
      <c r="E158" s="470"/>
      <c r="F158" s="471">
        <f>F159</f>
        <v>13000</v>
      </c>
      <c r="G158" s="471">
        <f t="shared" si="60"/>
        <v>0</v>
      </c>
      <c r="H158" s="471">
        <f t="shared" si="60"/>
        <v>0</v>
      </c>
    </row>
    <row r="159" spans="1:8" ht="31.5">
      <c r="A159" s="191" t="s">
        <v>323</v>
      </c>
      <c r="B159" s="478" t="s">
        <v>577</v>
      </c>
      <c r="C159" s="470" t="s">
        <v>301</v>
      </c>
      <c r="D159" s="470" t="s">
        <v>435</v>
      </c>
      <c r="E159" s="470" t="s">
        <v>312</v>
      </c>
      <c r="F159" s="471">
        <f>F160</f>
        <v>13000</v>
      </c>
      <c r="G159" s="471">
        <f t="shared" si="60"/>
        <v>0</v>
      </c>
      <c r="H159" s="471">
        <f t="shared" si="60"/>
        <v>0</v>
      </c>
    </row>
    <row r="160" spans="1:8">
      <c r="A160" s="301" t="s">
        <v>286</v>
      </c>
      <c r="B160" s="478" t="s">
        <v>577</v>
      </c>
      <c r="C160" s="470" t="s">
        <v>301</v>
      </c>
      <c r="D160" s="470" t="s">
        <v>435</v>
      </c>
      <c r="E160" s="470" t="s">
        <v>456</v>
      </c>
      <c r="F160" s="471">
        <v>13000</v>
      </c>
      <c r="G160" s="471">
        <v>0</v>
      </c>
      <c r="H160" s="471">
        <v>0</v>
      </c>
    </row>
    <row r="161" spans="1:8" ht="23.25" customHeight="1">
      <c r="A161" s="517" t="s">
        <v>240</v>
      </c>
      <c r="B161" s="478" t="s">
        <v>577</v>
      </c>
      <c r="C161" s="473" t="s">
        <v>265</v>
      </c>
      <c r="D161" s="473" t="s">
        <v>601</v>
      </c>
      <c r="E161" s="473"/>
      <c r="F161" s="475"/>
      <c r="G161" s="475">
        <f>G162</f>
        <v>0</v>
      </c>
      <c r="H161" s="475">
        <f>H162</f>
        <v>1000</v>
      </c>
    </row>
    <row r="162" spans="1:8" ht="31.5">
      <c r="A162" s="517" t="s">
        <v>507</v>
      </c>
      <c r="B162" s="478" t="s">
        <v>577</v>
      </c>
      <c r="C162" s="470" t="s">
        <v>265</v>
      </c>
      <c r="D162" s="470" t="s">
        <v>601</v>
      </c>
      <c r="E162" s="470"/>
      <c r="F162" s="471"/>
      <c r="G162" s="471">
        <v>0</v>
      </c>
      <c r="H162" s="471">
        <f>H163</f>
        <v>1000</v>
      </c>
    </row>
    <row r="163" spans="1:8" ht="47.25">
      <c r="A163" s="253" t="s">
        <v>442</v>
      </c>
      <c r="B163" s="478" t="s">
        <v>577</v>
      </c>
      <c r="C163" s="473" t="s">
        <v>265</v>
      </c>
      <c r="D163" s="473" t="s">
        <v>440</v>
      </c>
      <c r="E163" s="473"/>
      <c r="F163" s="475">
        <f>F164</f>
        <v>2000</v>
      </c>
      <c r="G163" s="475">
        <f t="shared" ref="G163:H166" si="61">G164</f>
        <v>1000</v>
      </c>
      <c r="H163" s="475">
        <f t="shared" si="61"/>
        <v>1000</v>
      </c>
    </row>
    <row r="164" spans="1:8" ht="31.5">
      <c r="A164" s="431" t="s">
        <v>531</v>
      </c>
      <c r="B164" s="478" t="s">
        <v>577</v>
      </c>
      <c r="C164" s="470" t="s">
        <v>265</v>
      </c>
      <c r="D164" s="470" t="s">
        <v>532</v>
      </c>
      <c r="E164" s="470"/>
      <c r="F164" s="471">
        <f>F165</f>
        <v>2000</v>
      </c>
      <c r="G164" s="471">
        <f t="shared" si="61"/>
        <v>1000</v>
      </c>
      <c r="H164" s="471">
        <f t="shared" si="61"/>
        <v>1000</v>
      </c>
    </row>
    <row r="165" spans="1:8" ht="63">
      <c r="A165" s="286" t="s">
        <v>560</v>
      </c>
      <c r="B165" s="478" t="s">
        <v>577</v>
      </c>
      <c r="C165" s="470" t="s">
        <v>265</v>
      </c>
      <c r="D165" s="470" t="s">
        <v>441</v>
      </c>
      <c r="E165" s="470"/>
      <c r="F165" s="471">
        <f>F166</f>
        <v>2000</v>
      </c>
      <c r="G165" s="471">
        <f t="shared" si="61"/>
        <v>1000</v>
      </c>
      <c r="H165" s="471">
        <f t="shared" si="61"/>
        <v>1000</v>
      </c>
    </row>
    <row r="166" spans="1:8" ht="31.5">
      <c r="A166" s="191" t="s">
        <v>323</v>
      </c>
      <c r="B166" s="478" t="s">
        <v>577</v>
      </c>
      <c r="C166" s="470" t="s">
        <v>265</v>
      </c>
      <c r="D166" s="470" t="s">
        <v>441</v>
      </c>
      <c r="E166" s="470" t="s">
        <v>312</v>
      </c>
      <c r="F166" s="471">
        <f>F167</f>
        <v>2000</v>
      </c>
      <c r="G166" s="471">
        <f t="shared" si="61"/>
        <v>1000</v>
      </c>
      <c r="H166" s="471">
        <f t="shared" si="61"/>
        <v>1000</v>
      </c>
    </row>
    <row r="167" spans="1:8">
      <c r="A167" s="301" t="s">
        <v>286</v>
      </c>
      <c r="B167" s="478" t="s">
        <v>577</v>
      </c>
      <c r="C167" s="470" t="s">
        <v>265</v>
      </c>
      <c r="D167" s="470" t="s">
        <v>441</v>
      </c>
      <c r="E167" s="470" t="s">
        <v>456</v>
      </c>
      <c r="F167" s="471">
        <v>2000</v>
      </c>
      <c r="G167" s="471">
        <v>1000</v>
      </c>
      <c r="H167" s="471">
        <v>1000</v>
      </c>
    </row>
    <row r="168" spans="1:8">
      <c r="A168" s="253" t="s">
        <v>106</v>
      </c>
      <c r="B168" s="478" t="s">
        <v>577</v>
      </c>
      <c r="C168" s="473" t="s">
        <v>107</v>
      </c>
      <c r="D168" s="470"/>
      <c r="E168" s="470"/>
      <c r="F168" s="475" t="e">
        <f>F169</f>
        <v>#REF!</v>
      </c>
      <c r="G168" s="475">
        <f t="shared" ref="G168:H169" si="62">G169</f>
        <v>260400</v>
      </c>
      <c r="H168" s="475">
        <f t="shared" si="62"/>
        <v>260400</v>
      </c>
    </row>
    <row r="169" spans="1:8">
      <c r="A169" s="469" t="s">
        <v>108</v>
      </c>
      <c r="B169" s="478" t="s">
        <v>577</v>
      </c>
      <c r="C169" s="473" t="s">
        <v>109</v>
      </c>
      <c r="D169" s="470"/>
      <c r="E169" s="470"/>
      <c r="F169" s="475" t="e">
        <f>F170</f>
        <v>#REF!</v>
      </c>
      <c r="G169" s="475">
        <f t="shared" si="62"/>
        <v>260400</v>
      </c>
      <c r="H169" s="475">
        <f t="shared" si="62"/>
        <v>260400</v>
      </c>
    </row>
    <row r="170" spans="1:8" ht="31.5">
      <c r="A170" s="469" t="s">
        <v>507</v>
      </c>
      <c r="B170" s="478" t="s">
        <v>577</v>
      </c>
      <c r="C170" s="473" t="s">
        <v>109</v>
      </c>
      <c r="D170" s="473" t="s">
        <v>376</v>
      </c>
      <c r="E170" s="470"/>
      <c r="F170" s="475" t="e">
        <f>F171+#REF!</f>
        <v>#REF!</v>
      </c>
      <c r="G170" s="475">
        <f>G171</f>
        <v>260400</v>
      </c>
      <c r="H170" s="475">
        <f>H171</f>
        <v>260400</v>
      </c>
    </row>
    <row r="171" spans="1:8" ht="31.5">
      <c r="A171" s="469" t="s">
        <v>377</v>
      </c>
      <c r="B171" s="478" t="s">
        <v>577</v>
      </c>
      <c r="C171" s="473" t="s">
        <v>109</v>
      </c>
      <c r="D171" s="473" t="s">
        <v>378</v>
      </c>
      <c r="E171" s="473"/>
      <c r="F171" s="475" t="e">
        <f>F172+#REF!</f>
        <v>#REF!</v>
      </c>
      <c r="G171" s="475">
        <f>G172</f>
        <v>260400</v>
      </c>
      <c r="H171" s="475">
        <f>H172</f>
        <v>260400</v>
      </c>
    </row>
    <row r="172" spans="1:8" ht="31.5">
      <c r="A172" s="301" t="s">
        <v>508</v>
      </c>
      <c r="B172" s="478" t="s">
        <v>577</v>
      </c>
      <c r="C172" s="470" t="s">
        <v>109</v>
      </c>
      <c r="D172" s="470" t="s">
        <v>509</v>
      </c>
      <c r="E172" s="470"/>
      <c r="F172" s="471">
        <f>F173+F177+F179</f>
        <v>395014.51</v>
      </c>
      <c r="G172" s="471">
        <f t="shared" ref="G172:H172" si="63">G173+G177+G179</f>
        <v>260400</v>
      </c>
      <c r="H172" s="471">
        <f t="shared" si="63"/>
        <v>260400</v>
      </c>
    </row>
    <row r="173" spans="1:8" ht="31.5">
      <c r="A173" s="191" t="s">
        <v>467</v>
      </c>
      <c r="B173" s="478" t="s">
        <v>577</v>
      </c>
      <c r="C173" s="470" t="s">
        <v>109</v>
      </c>
      <c r="D173" s="470" t="s">
        <v>379</v>
      </c>
      <c r="E173" s="470" t="s">
        <v>510</v>
      </c>
      <c r="F173" s="471">
        <f>F174+F175+F176</f>
        <v>369014.51</v>
      </c>
      <c r="G173" s="471">
        <f t="shared" ref="G173:H173" si="64">G174+G175+G176</f>
        <v>260400</v>
      </c>
      <c r="H173" s="471">
        <f t="shared" si="64"/>
        <v>260400</v>
      </c>
    </row>
    <row r="174" spans="1:8">
      <c r="A174" s="301" t="s">
        <v>469</v>
      </c>
      <c r="B174" s="478" t="s">
        <v>577</v>
      </c>
      <c r="C174" s="470" t="s">
        <v>109</v>
      </c>
      <c r="D174" s="470" t="s">
        <v>379</v>
      </c>
      <c r="E174" s="470" t="s">
        <v>470</v>
      </c>
      <c r="F174" s="471">
        <v>280414.51</v>
      </c>
      <c r="G174" s="471">
        <v>200000</v>
      </c>
      <c r="H174" s="471">
        <v>200000</v>
      </c>
    </row>
    <row r="175" spans="1:8" ht="47.25">
      <c r="A175" s="301" t="s">
        <v>122</v>
      </c>
      <c r="B175" s="478" t="s">
        <v>577</v>
      </c>
      <c r="C175" s="487" t="s">
        <v>109</v>
      </c>
      <c r="D175" s="470" t="s">
        <v>380</v>
      </c>
      <c r="E175" s="487" t="s">
        <v>533</v>
      </c>
      <c r="F175" s="488">
        <v>4000</v>
      </c>
      <c r="G175" s="488">
        <v>0</v>
      </c>
      <c r="H175" s="488">
        <v>0</v>
      </c>
    </row>
    <row r="176" spans="1:8" ht="63">
      <c r="A176" s="301" t="s">
        <v>471</v>
      </c>
      <c r="B176" s="478" t="s">
        <v>577</v>
      </c>
      <c r="C176" s="470" t="s">
        <v>109</v>
      </c>
      <c r="D176" s="470" t="s">
        <v>379</v>
      </c>
      <c r="E176" s="470" t="s">
        <v>472</v>
      </c>
      <c r="F176" s="471">
        <v>84600</v>
      </c>
      <c r="G176" s="471">
        <v>60400</v>
      </c>
      <c r="H176" s="471">
        <v>60400</v>
      </c>
    </row>
    <row r="177" spans="1:8" ht="31.5">
      <c r="A177" s="191" t="s">
        <v>454</v>
      </c>
      <c r="B177" s="478" t="s">
        <v>577</v>
      </c>
      <c r="C177" s="470" t="s">
        <v>109</v>
      </c>
      <c r="D177" s="470" t="s">
        <v>380</v>
      </c>
      <c r="E177" s="470" t="s">
        <v>312</v>
      </c>
      <c r="F177" s="471">
        <f>F178</f>
        <v>25000</v>
      </c>
      <c r="G177" s="471">
        <f t="shared" ref="G177:H177" si="65">G178</f>
        <v>0</v>
      </c>
      <c r="H177" s="471">
        <f t="shared" si="65"/>
        <v>0</v>
      </c>
    </row>
    <row r="178" spans="1:8">
      <c r="A178" s="301" t="s">
        <v>286</v>
      </c>
      <c r="B178" s="478" t="s">
        <v>577</v>
      </c>
      <c r="C178" s="470" t="s">
        <v>109</v>
      </c>
      <c r="D178" s="470" t="s">
        <v>380</v>
      </c>
      <c r="E178" s="470" t="s">
        <v>456</v>
      </c>
      <c r="F178" s="471">
        <v>25000</v>
      </c>
      <c r="G178" s="471">
        <v>0</v>
      </c>
      <c r="H178" s="471">
        <v>0</v>
      </c>
    </row>
    <row r="179" spans="1:8">
      <c r="A179" s="191" t="s">
        <v>409</v>
      </c>
      <c r="B179" s="478" t="s">
        <v>577</v>
      </c>
      <c r="C179" s="470" t="s">
        <v>109</v>
      </c>
      <c r="D179" s="470" t="s">
        <v>380</v>
      </c>
      <c r="E179" s="470" t="s">
        <v>325</v>
      </c>
      <c r="F179" s="471">
        <f>F180+F181</f>
        <v>1000</v>
      </c>
      <c r="G179" s="471">
        <f t="shared" ref="G179:H179" si="66">G180+G181</f>
        <v>0</v>
      </c>
      <c r="H179" s="471">
        <f t="shared" si="66"/>
        <v>0</v>
      </c>
    </row>
    <row r="180" spans="1:8" ht="31.5">
      <c r="A180" s="301" t="s">
        <v>458</v>
      </c>
      <c r="B180" s="478" t="s">
        <v>577</v>
      </c>
      <c r="C180" s="470" t="s">
        <v>109</v>
      </c>
      <c r="D180" s="470" t="s">
        <v>380</v>
      </c>
      <c r="E180" s="470" t="s">
        <v>459</v>
      </c>
      <c r="F180" s="471"/>
      <c r="G180" s="471">
        <v>0</v>
      </c>
      <c r="H180" s="471">
        <v>0</v>
      </c>
    </row>
    <row r="181" spans="1:8">
      <c r="A181" s="301" t="s">
        <v>238</v>
      </c>
      <c r="B181" s="478" t="s">
        <v>577</v>
      </c>
      <c r="C181" s="470" t="s">
        <v>109</v>
      </c>
      <c r="D181" s="470" t="s">
        <v>438</v>
      </c>
      <c r="E181" s="470" t="s">
        <v>460</v>
      </c>
      <c r="F181" s="471">
        <v>1000</v>
      </c>
      <c r="G181" s="471">
        <v>0</v>
      </c>
      <c r="H181" s="471">
        <v>0</v>
      </c>
    </row>
    <row r="182" spans="1:8" ht="63" hidden="1">
      <c r="A182" s="469" t="s">
        <v>511</v>
      </c>
      <c r="B182" s="478" t="s">
        <v>577</v>
      </c>
      <c r="C182" s="473" t="s">
        <v>386</v>
      </c>
      <c r="D182" s="473" t="s">
        <v>383</v>
      </c>
      <c r="E182" s="473"/>
      <c r="F182" s="475" t="e">
        <f>F184+F187</f>
        <v>#REF!</v>
      </c>
      <c r="G182" s="475" t="e">
        <f t="shared" ref="G182:H182" si="67">G184+G187</f>
        <v>#REF!</v>
      </c>
      <c r="H182" s="475" t="e">
        <f t="shared" si="67"/>
        <v>#REF!</v>
      </c>
    </row>
    <row r="183" spans="1:8" ht="31.5" hidden="1">
      <c r="A183" s="301" t="s">
        <v>512</v>
      </c>
      <c r="B183" s="478" t="s">
        <v>577</v>
      </c>
      <c r="C183" s="470" t="s">
        <v>386</v>
      </c>
      <c r="D183" s="470" t="s">
        <v>513</v>
      </c>
      <c r="E183" s="470"/>
      <c r="F183" s="471"/>
      <c r="G183" s="471"/>
      <c r="H183" s="471"/>
    </row>
    <row r="184" spans="1:8" ht="31.5" hidden="1">
      <c r="A184" s="191" t="s">
        <v>467</v>
      </c>
      <c r="B184" s="478" t="s">
        <v>577</v>
      </c>
      <c r="C184" s="470" t="s">
        <v>386</v>
      </c>
      <c r="D184" s="470" t="s">
        <v>384</v>
      </c>
      <c r="E184" s="470" t="s">
        <v>510</v>
      </c>
      <c r="F184" s="471">
        <f>F185+F186</f>
        <v>0</v>
      </c>
      <c r="G184" s="471">
        <f t="shared" ref="G184:H184" si="68">G185+G186</f>
        <v>0</v>
      </c>
      <c r="H184" s="471">
        <f t="shared" si="68"/>
        <v>0</v>
      </c>
    </row>
    <row r="185" spans="1:8" hidden="1">
      <c r="A185" s="301" t="s">
        <v>469</v>
      </c>
      <c r="B185" s="478" t="s">
        <v>577</v>
      </c>
      <c r="C185" s="470" t="s">
        <v>386</v>
      </c>
      <c r="D185" s="470" t="s">
        <v>384</v>
      </c>
      <c r="E185" s="470" t="s">
        <v>470</v>
      </c>
      <c r="F185" s="471"/>
      <c r="G185" s="471"/>
      <c r="H185" s="471"/>
    </row>
    <row r="186" spans="1:8" ht="63" hidden="1">
      <c r="A186" s="301" t="s">
        <v>471</v>
      </c>
      <c r="B186" s="478" t="s">
        <v>577</v>
      </c>
      <c r="C186" s="470" t="s">
        <v>386</v>
      </c>
      <c r="D186" s="470" t="s">
        <v>384</v>
      </c>
      <c r="E186" s="470" t="s">
        <v>472</v>
      </c>
      <c r="F186" s="471"/>
      <c r="G186" s="471"/>
      <c r="H186" s="471"/>
    </row>
    <row r="187" spans="1:8" ht="31.5" hidden="1">
      <c r="A187" s="191" t="s">
        <v>454</v>
      </c>
      <c r="B187" s="478" t="s">
        <v>577</v>
      </c>
      <c r="C187" s="470" t="s">
        <v>386</v>
      </c>
      <c r="D187" s="470" t="s">
        <v>387</v>
      </c>
      <c r="E187" s="470" t="s">
        <v>312</v>
      </c>
      <c r="F187" s="471" t="e">
        <f>#REF!</f>
        <v>#REF!</v>
      </c>
      <c r="G187" s="471" t="e">
        <f>#REF!</f>
        <v>#REF!</v>
      </c>
      <c r="H187" s="471" t="e">
        <f>#REF!</f>
        <v>#REF!</v>
      </c>
    </row>
    <row r="188" spans="1:8">
      <c r="A188" s="253" t="s">
        <v>303</v>
      </c>
      <c r="B188" s="478" t="s">
        <v>577</v>
      </c>
      <c r="C188" s="473" t="s">
        <v>537</v>
      </c>
      <c r="D188" s="473"/>
      <c r="E188" s="473"/>
      <c r="F188" s="475">
        <f t="shared" ref="F188:H193" si="69">F189</f>
        <v>139200</v>
      </c>
      <c r="G188" s="475">
        <f t="shared" si="69"/>
        <v>173000</v>
      </c>
      <c r="H188" s="475">
        <f t="shared" si="69"/>
        <v>173000</v>
      </c>
    </row>
    <row r="189" spans="1:8">
      <c r="A189" s="443" t="s">
        <v>184</v>
      </c>
      <c r="B189" s="478" t="s">
        <v>577</v>
      </c>
      <c r="C189" s="473" t="s">
        <v>187</v>
      </c>
      <c r="D189" s="473"/>
      <c r="E189" s="473"/>
      <c r="F189" s="475">
        <f t="shared" si="69"/>
        <v>139200</v>
      </c>
      <c r="G189" s="475">
        <f t="shared" si="69"/>
        <v>173000</v>
      </c>
      <c r="H189" s="475">
        <f t="shared" si="69"/>
        <v>173000</v>
      </c>
    </row>
    <row r="190" spans="1:8" ht="31.5">
      <c r="A190" s="279" t="s">
        <v>536</v>
      </c>
      <c r="B190" s="478" t="s">
        <v>577</v>
      </c>
      <c r="C190" s="473" t="s">
        <v>187</v>
      </c>
      <c r="D190" s="473" t="s">
        <v>316</v>
      </c>
      <c r="E190" s="473"/>
      <c r="F190" s="475">
        <f t="shared" si="69"/>
        <v>139200</v>
      </c>
      <c r="G190" s="475">
        <f t="shared" si="69"/>
        <v>173000</v>
      </c>
      <c r="H190" s="475">
        <f t="shared" si="69"/>
        <v>173000</v>
      </c>
    </row>
    <row r="191" spans="1:8">
      <c r="A191" s="429" t="s">
        <v>429</v>
      </c>
      <c r="B191" s="478" t="s">
        <v>577</v>
      </c>
      <c r="C191" s="473" t="s">
        <v>187</v>
      </c>
      <c r="D191" s="473" t="s">
        <v>430</v>
      </c>
      <c r="E191" s="473"/>
      <c r="F191" s="475">
        <f t="shared" si="69"/>
        <v>139200</v>
      </c>
      <c r="G191" s="475">
        <f t="shared" si="69"/>
        <v>173000</v>
      </c>
      <c r="H191" s="475">
        <f t="shared" si="69"/>
        <v>173000</v>
      </c>
    </row>
    <row r="192" spans="1:8" ht="31.5">
      <c r="A192" s="490" t="s">
        <v>535</v>
      </c>
      <c r="B192" s="478" t="s">
        <v>577</v>
      </c>
      <c r="C192" s="470" t="s">
        <v>187</v>
      </c>
      <c r="D192" s="470" t="s">
        <v>538</v>
      </c>
      <c r="E192" s="470"/>
      <c r="F192" s="471">
        <f t="shared" si="69"/>
        <v>139200</v>
      </c>
      <c r="G192" s="471">
        <f t="shared" si="69"/>
        <v>173000</v>
      </c>
      <c r="H192" s="471">
        <f t="shared" si="69"/>
        <v>173000</v>
      </c>
    </row>
    <row r="193" spans="1:8" ht="31.5">
      <c r="A193" s="254" t="s">
        <v>760</v>
      </c>
      <c r="B193" s="478" t="s">
        <v>577</v>
      </c>
      <c r="C193" s="470" t="s">
        <v>187</v>
      </c>
      <c r="D193" s="470" t="s">
        <v>431</v>
      </c>
      <c r="E193" s="470" t="s">
        <v>336</v>
      </c>
      <c r="F193" s="471">
        <f t="shared" si="69"/>
        <v>139200</v>
      </c>
      <c r="G193" s="471">
        <f t="shared" si="69"/>
        <v>173000</v>
      </c>
      <c r="H193" s="471">
        <f>H194</f>
        <v>173000</v>
      </c>
    </row>
    <row r="194" spans="1:8" ht="47.25">
      <c r="A194" s="254" t="s">
        <v>770</v>
      </c>
      <c r="B194" s="478" t="s">
        <v>577</v>
      </c>
      <c r="C194" s="470" t="s">
        <v>187</v>
      </c>
      <c r="D194" s="470" t="s">
        <v>431</v>
      </c>
      <c r="E194" s="470" t="s">
        <v>761</v>
      </c>
      <c r="F194" s="471">
        <v>139200</v>
      </c>
      <c r="G194" s="471">
        <v>173000</v>
      </c>
      <c r="H194" s="471">
        <v>173000</v>
      </c>
    </row>
    <row r="195" spans="1:8">
      <c r="A195" s="253" t="s">
        <v>596</v>
      </c>
      <c r="B195" s="478" t="s">
        <v>577</v>
      </c>
      <c r="C195" s="473" t="s">
        <v>597</v>
      </c>
      <c r="D195" s="473" t="s">
        <v>601</v>
      </c>
      <c r="E195" s="473"/>
      <c r="F195" s="475"/>
      <c r="G195" s="475" t="s">
        <v>771</v>
      </c>
      <c r="H195" s="475">
        <f t="shared" ref="G195:H201" si="70">H196</f>
        <v>0</v>
      </c>
    </row>
    <row r="196" spans="1:8">
      <c r="A196" s="254" t="s">
        <v>598</v>
      </c>
      <c r="B196" s="478" t="s">
        <v>577</v>
      </c>
      <c r="C196" s="470" t="s">
        <v>392</v>
      </c>
      <c r="D196" s="470" t="s">
        <v>602</v>
      </c>
      <c r="E196" s="470"/>
      <c r="F196" s="471"/>
      <c r="G196" s="471">
        <f t="shared" si="70"/>
        <v>0</v>
      </c>
      <c r="H196" s="471">
        <f t="shared" si="70"/>
        <v>0</v>
      </c>
    </row>
    <row r="197" spans="1:8" ht="32.25" customHeight="1">
      <c r="A197" s="254" t="s">
        <v>507</v>
      </c>
      <c r="B197" s="478" t="s">
        <v>577</v>
      </c>
      <c r="C197" s="470" t="s">
        <v>392</v>
      </c>
      <c r="D197" s="470" t="s">
        <v>603</v>
      </c>
      <c r="E197" s="470"/>
      <c r="F197" s="471"/>
      <c r="G197" s="471">
        <f t="shared" si="70"/>
        <v>0</v>
      </c>
      <c r="H197" s="471">
        <f t="shared" si="70"/>
        <v>0</v>
      </c>
    </row>
    <row r="198" spans="1:8" ht="24" customHeight="1">
      <c r="A198" s="254" t="s">
        <v>599</v>
      </c>
      <c r="B198" s="478" t="s">
        <v>577</v>
      </c>
      <c r="C198" s="470" t="s">
        <v>392</v>
      </c>
      <c r="D198" s="470" t="s">
        <v>604</v>
      </c>
      <c r="E198" s="470"/>
      <c r="F198" s="471"/>
      <c r="G198" s="471">
        <f t="shared" si="70"/>
        <v>0</v>
      </c>
      <c r="H198" s="471">
        <f t="shared" si="70"/>
        <v>0</v>
      </c>
    </row>
    <row r="199" spans="1:8" ht="51" customHeight="1">
      <c r="A199" s="254" t="s">
        <v>600</v>
      </c>
      <c r="B199" s="478" t="s">
        <v>577</v>
      </c>
      <c r="C199" s="470" t="s">
        <v>392</v>
      </c>
      <c r="D199" s="470" t="s">
        <v>604</v>
      </c>
      <c r="E199" s="470"/>
      <c r="F199" s="471"/>
      <c r="G199" s="471">
        <f t="shared" si="70"/>
        <v>0</v>
      </c>
      <c r="H199" s="471">
        <f t="shared" si="70"/>
        <v>0</v>
      </c>
    </row>
    <row r="200" spans="1:8" ht="45.75" customHeight="1">
      <c r="A200" s="254" t="s">
        <v>560</v>
      </c>
      <c r="B200" s="478" t="s">
        <v>577</v>
      </c>
      <c r="C200" s="470" t="s">
        <v>392</v>
      </c>
      <c r="D200" s="470" t="s">
        <v>604</v>
      </c>
      <c r="E200" s="470"/>
      <c r="F200" s="471"/>
      <c r="G200" s="471">
        <f t="shared" si="70"/>
        <v>0</v>
      </c>
      <c r="H200" s="471">
        <f t="shared" si="70"/>
        <v>0</v>
      </c>
    </row>
    <row r="201" spans="1:8" ht="31.5">
      <c r="A201" s="254" t="s">
        <v>323</v>
      </c>
      <c r="B201" s="478" t="s">
        <v>577</v>
      </c>
      <c r="C201" s="470" t="s">
        <v>392</v>
      </c>
      <c r="D201" s="470" t="s">
        <v>604</v>
      </c>
      <c r="E201" s="470" t="s">
        <v>312</v>
      </c>
      <c r="F201" s="471"/>
      <c r="G201" s="471">
        <f t="shared" si="70"/>
        <v>0</v>
      </c>
      <c r="H201" s="471">
        <f t="shared" si="70"/>
        <v>0</v>
      </c>
    </row>
    <row r="202" spans="1:8">
      <c r="A202" s="254" t="s">
        <v>286</v>
      </c>
      <c r="B202" s="478" t="s">
        <v>577</v>
      </c>
      <c r="C202" s="470" t="s">
        <v>392</v>
      </c>
      <c r="D202" s="470" t="s">
        <v>604</v>
      </c>
      <c r="E202" s="470" t="s">
        <v>456</v>
      </c>
      <c r="F202" s="471"/>
      <c r="G202" s="471">
        <v>0</v>
      </c>
      <c r="H202" s="471">
        <v>0</v>
      </c>
    </row>
    <row r="203" spans="1:8">
      <c r="A203" s="469" t="s">
        <v>534</v>
      </c>
      <c r="B203" s="441"/>
      <c r="C203" s="473"/>
      <c r="D203" s="473"/>
      <c r="E203" s="473"/>
      <c r="F203" s="475" t="e">
        <f>F168+F153+F116+F79+F52+F44+F11+F188</f>
        <v>#REF!</v>
      </c>
      <c r="G203" s="475">
        <f>G11+G44+G52+G79+G116+G153+G168+G188</f>
        <v>4568496</v>
      </c>
      <c r="H203" s="475">
        <f>H11+H44+H52+H79+H116+H168+H153+H188+H195</f>
        <v>4517738</v>
      </c>
    </row>
    <row r="204" spans="1:8">
      <c r="A204" s="468"/>
      <c r="B204" s="468"/>
      <c r="C204" s="468"/>
      <c r="G204" s="19"/>
      <c r="H204" s="15"/>
    </row>
    <row r="205" spans="1:8">
      <c r="A205" s="468"/>
      <c r="B205" s="468"/>
      <c r="C205" s="468"/>
      <c r="G205" s="19"/>
      <c r="H205" s="15"/>
    </row>
    <row r="206" spans="1:8">
      <c r="A206" s="468"/>
      <c r="B206" s="468"/>
      <c r="C206" s="468"/>
      <c r="G206" s="19"/>
      <c r="H206" s="15"/>
    </row>
    <row r="207" spans="1:8" ht="18.75">
      <c r="A207" s="251" t="s">
        <v>561</v>
      </c>
      <c r="B207" s="468"/>
      <c r="C207" s="468"/>
      <c r="F207" s="491" t="s">
        <v>177</v>
      </c>
      <c r="G207" s="19" t="s">
        <v>562</v>
      </c>
      <c r="H207" s="15"/>
    </row>
    <row r="208" spans="1:8">
      <c r="A208" s="468"/>
      <c r="B208" s="468"/>
      <c r="C208" s="468"/>
      <c r="G208" s="19"/>
      <c r="H208" s="15"/>
    </row>
    <row r="209" spans="1:8">
      <c r="A209" s="468"/>
      <c r="B209" s="468"/>
      <c r="C209" s="468"/>
      <c r="G209" s="19"/>
      <c r="H209" s="15"/>
    </row>
  </sheetData>
  <mergeCells count="11">
    <mergeCell ref="G1:H1"/>
    <mergeCell ref="D4:H4"/>
    <mergeCell ref="A6:H6"/>
    <mergeCell ref="A8:A9"/>
    <mergeCell ref="B8:B9"/>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scale="50" orientation="portrait" r:id="rId1"/>
</worksheet>
</file>

<file path=xl/worksheets/sheet18.xml><?xml version="1.0" encoding="utf-8"?>
<worksheet xmlns="http://schemas.openxmlformats.org/spreadsheetml/2006/main" xmlns:r="http://schemas.openxmlformats.org/officeDocument/2006/relationships">
  <dimension ref="A1:E149"/>
  <sheetViews>
    <sheetView workbookViewId="0">
      <selection sqref="A1:E1048576"/>
    </sheetView>
  </sheetViews>
  <sheetFormatPr defaultRowHeight="15"/>
  <cols>
    <col min="1" max="1" width="36.140625" customWidth="1"/>
    <col min="2" max="2" width="31" customWidth="1"/>
    <col min="3" max="3" width="29.140625" customWidth="1"/>
    <col min="4" max="4" width="33.42578125" customWidth="1"/>
    <col min="5" max="5" width="36.42578125" customWidth="1"/>
  </cols>
  <sheetData>
    <row r="1" spans="1:5" ht="15.75">
      <c r="A1" s="621"/>
      <c r="B1" s="621"/>
      <c r="C1" s="621"/>
      <c r="D1" s="621"/>
      <c r="E1" s="274"/>
    </row>
    <row r="2" spans="1:5" ht="15.75">
      <c r="A2" s="622"/>
      <c r="B2" s="622"/>
      <c r="C2" s="622"/>
      <c r="D2" s="622"/>
      <c r="E2" s="275"/>
    </row>
    <row r="3" spans="1:5">
      <c r="A3" s="276"/>
      <c r="B3" s="277"/>
      <c r="C3" s="276"/>
      <c r="D3" s="278"/>
      <c r="E3" s="276"/>
    </row>
    <row r="4" spans="1:5" ht="15.75">
      <c r="A4" s="279"/>
      <c r="B4" s="277"/>
      <c r="C4" s="276"/>
      <c r="D4" s="277"/>
      <c r="E4" s="280"/>
    </row>
    <row r="5" spans="1:5" ht="15.75">
      <c r="A5" s="281"/>
      <c r="B5" s="282"/>
      <c r="C5" s="283"/>
      <c r="D5" s="284"/>
      <c r="E5" s="285"/>
    </row>
    <row r="6" spans="1:5" ht="15.75">
      <c r="A6" s="281"/>
      <c r="B6" s="282"/>
      <c r="C6" s="283"/>
      <c r="D6" s="284"/>
      <c r="E6" s="285"/>
    </row>
    <row r="7" spans="1:5" ht="15.75">
      <c r="A7" s="281"/>
      <c r="B7" s="282"/>
      <c r="C7" s="283"/>
      <c r="D7" s="284"/>
      <c r="E7" s="285"/>
    </row>
    <row r="8" spans="1:5" ht="15.75">
      <c r="A8" s="281"/>
      <c r="B8" s="282"/>
      <c r="C8" s="283"/>
      <c r="D8" s="284"/>
      <c r="E8" s="285"/>
    </row>
    <row r="9" spans="1:5" ht="15.75">
      <c r="A9" s="286"/>
      <c r="B9" s="287"/>
      <c r="C9" s="283"/>
      <c r="D9" s="284"/>
      <c r="E9" s="285"/>
    </row>
    <row r="10" spans="1:5" ht="15.75">
      <c r="A10" s="286"/>
      <c r="B10" s="287"/>
      <c r="C10" s="288"/>
      <c r="D10" s="289"/>
      <c r="E10" s="290"/>
    </row>
    <row r="11" spans="1:5" ht="15.75">
      <c r="A11" s="281"/>
      <c r="B11" s="282"/>
      <c r="C11" s="283"/>
      <c r="D11" s="284"/>
      <c r="E11" s="285"/>
    </row>
    <row r="12" spans="1:5" ht="15.75">
      <c r="A12" s="281"/>
      <c r="B12" s="282"/>
      <c r="C12" s="283"/>
      <c r="D12" s="284"/>
      <c r="E12" s="285"/>
    </row>
    <row r="13" spans="1:5" ht="15.75">
      <c r="A13" s="281"/>
      <c r="B13" s="282"/>
      <c r="C13" s="283"/>
      <c r="D13" s="284"/>
      <c r="E13" s="285"/>
    </row>
    <row r="14" spans="1:5" ht="15.75">
      <c r="A14" s="281"/>
      <c r="B14" s="282"/>
      <c r="C14" s="283"/>
      <c r="D14" s="284"/>
      <c r="E14" s="285"/>
    </row>
    <row r="15" spans="1:5" ht="15.75">
      <c r="A15" s="286"/>
      <c r="B15" s="291"/>
      <c r="C15" s="292"/>
      <c r="D15" s="293"/>
      <c r="E15" s="290"/>
    </row>
    <row r="16" spans="1:5" ht="15.75">
      <c r="A16" s="286"/>
      <c r="B16" s="291"/>
      <c r="C16" s="292"/>
      <c r="D16" s="291"/>
      <c r="E16" s="290"/>
    </row>
    <row r="17" spans="1:5" ht="15.75">
      <c r="A17" s="286"/>
      <c r="B17" s="291"/>
      <c r="C17" s="292"/>
      <c r="D17" s="291"/>
      <c r="E17" s="290"/>
    </row>
    <row r="18" spans="1:5" ht="15.75">
      <c r="A18" s="286"/>
      <c r="B18" s="291"/>
      <c r="C18" s="292"/>
      <c r="D18" s="291"/>
      <c r="E18" s="290"/>
    </row>
    <row r="19" spans="1:5" ht="16.5" thickBot="1">
      <c r="A19" s="294"/>
      <c r="B19" s="295"/>
      <c r="C19" s="295"/>
      <c r="D19" s="295"/>
      <c r="E19" s="285"/>
    </row>
    <row r="20" spans="1:5" ht="15.75">
      <c r="A20" s="296"/>
      <c r="B20" s="297"/>
      <c r="C20" s="298"/>
      <c r="D20" s="299"/>
      <c r="E20" s="300"/>
    </row>
    <row r="21" spans="1:5" ht="15.75">
      <c r="A21" s="301"/>
      <c r="B21" s="302"/>
      <c r="C21" s="303"/>
      <c r="D21" s="303"/>
      <c r="E21" s="304"/>
    </row>
    <row r="22" spans="1:5" ht="16.5" thickBot="1">
      <c r="A22" s="305"/>
      <c r="B22" s="302"/>
      <c r="C22" s="306"/>
      <c r="D22" s="303"/>
      <c r="E22" s="307"/>
    </row>
    <row r="23" spans="1:5" ht="15.75">
      <c r="A23" s="308"/>
      <c r="B23" s="302"/>
      <c r="C23" s="302"/>
      <c r="D23" s="309"/>
      <c r="E23" s="310"/>
    </row>
    <row r="24" spans="1:5" ht="15.75">
      <c r="A24" s="301"/>
      <c r="B24" s="302"/>
      <c r="C24" s="311"/>
      <c r="D24" s="312"/>
      <c r="E24" s="313"/>
    </row>
    <row r="25" spans="1:5" ht="16.5" thickBot="1">
      <c r="A25" s="305"/>
      <c r="B25" s="302"/>
      <c r="C25" s="302"/>
      <c r="D25" s="314"/>
      <c r="E25" s="310"/>
    </row>
    <row r="26" spans="1:5" ht="15.75">
      <c r="A26" s="308"/>
      <c r="B26" s="302"/>
      <c r="C26" s="302"/>
      <c r="D26" s="314"/>
      <c r="E26" s="310"/>
    </row>
    <row r="27" spans="1:5" ht="15.75">
      <c r="A27" s="315"/>
      <c r="B27" s="302"/>
      <c r="C27" s="302"/>
      <c r="D27" s="314"/>
      <c r="E27" s="313"/>
    </row>
    <row r="28" spans="1:5" ht="16.5" thickBot="1">
      <c r="A28" s="316"/>
      <c r="B28" s="302"/>
      <c r="C28" s="311"/>
      <c r="D28" s="312"/>
      <c r="E28" s="317"/>
    </row>
    <row r="29" spans="1:5" ht="15.75">
      <c r="A29" s="308"/>
      <c r="B29" s="302"/>
      <c r="C29" s="302"/>
      <c r="D29" s="314"/>
      <c r="E29" s="317"/>
    </row>
    <row r="30" spans="1:5" ht="16.5" thickBot="1">
      <c r="A30" s="316"/>
      <c r="B30" s="302"/>
      <c r="C30" s="318"/>
      <c r="D30" s="303"/>
      <c r="E30" s="317"/>
    </row>
    <row r="31" spans="1:5" ht="15.75">
      <c r="A31" s="308"/>
      <c r="B31" s="302"/>
      <c r="C31" s="318"/>
      <c r="D31" s="309"/>
      <c r="E31" s="317"/>
    </row>
    <row r="32" spans="1:5" ht="16.5" thickBot="1">
      <c r="A32" s="319"/>
      <c r="B32" s="320"/>
      <c r="C32" s="320"/>
      <c r="D32" s="320"/>
      <c r="E32" s="321"/>
    </row>
    <row r="33" spans="1:5" ht="16.5" thickBot="1">
      <c r="A33" s="322"/>
      <c r="B33" s="320"/>
      <c r="C33" s="320"/>
      <c r="D33" s="320"/>
      <c r="E33" s="321"/>
    </row>
    <row r="34" spans="1:5" ht="16.5" thickBot="1">
      <c r="A34" s="281"/>
      <c r="B34" s="320"/>
      <c r="C34" s="320"/>
      <c r="D34" s="320"/>
      <c r="E34" s="321"/>
    </row>
    <row r="35" spans="1:5" ht="16.5" thickBot="1">
      <c r="A35" s="316"/>
      <c r="B35" s="323"/>
      <c r="C35" s="323"/>
      <c r="D35" s="323"/>
      <c r="E35" s="324"/>
    </row>
    <row r="36" spans="1:5" ht="16.5" thickBot="1">
      <c r="A36" s="305"/>
      <c r="B36" s="323"/>
      <c r="C36" s="323"/>
      <c r="D36" s="323"/>
      <c r="E36" s="324"/>
    </row>
    <row r="37" spans="1:5" ht="16.5" thickBot="1">
      <c r="A37" s="325"/>
      <c r="B37" s="326"/>
      <c r="C37" s="326"/>
      <c r="D37" s="327"/>
      <c r="E37" s="328"/>
    </row>
    <row r="38" spans="1:5" ht="16.5" thickBot="1">
      <c r="A38" s="329"/>
      <c r="B38" s="330"/>
      <c r="C38" s="331"/>
      <c r="D38" s="331"/>
      <c r="E38" s="332"/>
    </row>
    <row r="39" spans="1:5" ht="16.5" thickBot="1">
      <c r="A39" s="286"/>
      <c r="B39" s="333"/>
      <c r="C39" s="334"/>
      <c r="D39" s="334"/>
      <c r="E39" s="335"/>
    </row>
    <row r="40" spans="1:5" ht="15.75">
      <c r="A40" s="336"/>
      <c r="B40" s="333"/>
      <c r="C40" s="337"/>
      <c r="D40" s="337"/>
      <c r="E40" s="338"/>
    </row>
    <row r="41" spans="1:5" ht="15.75">
      <c r="A41" s="339"/>
      <c r="B41" s="340"/>
      <c r="C41" s="340"/>
      <c r="D41" s="340"/>
      <c r="E41" s="341"/>
    </row>
    <row r="42" spans="1:5" ht="16.5" thickBot="1">
      <c r="A42" s="316"/>
      <c r="B42" s="342"/>
      <c r="C42" s="343"/>
      <c r="D42" s="343"/>
      <c r="E42" s="344"/>
    </row>
    <row r="43" spans="1:5" ht="16.5" thickBot="1">
      <c r="A43" s="305"/>
      <c r="B43" s="342"/>
      <c r="C43" s="345"/>
      <c r="D43" s="343"/>
      <c r="E43" s="344"/>
    </row>
    <row r="44" spans="1:5" ht="16.5" thickBot="1">
      <c r="A44" s="281"/>
      <c r="B44" s="346"/>
      <c r="C44" s="346"/>
      <c r="D44" s="346"/>
      <c r="E44" s="347"/>
    </row>
    <row r="45" spans="1:5" ht="16.5" thickBot="1">
      <c r="A45" s="316"/>
      <c r="B45" s="323"/>
      <c r="C45" s="348"/>
      <c r="D45" s="348"/>
      <c r="E45" s="349"/>
    </row>
    <row r="46" spans="1:5" ht="16.5" thickBot="1">
      <c r="A46" s="305"/>
      <c r="B46" s="323"/>
      <c r="C46" s="323"/>
      <c r="D46" s="323"/>
      <c r="E46" s="324"/>
    </row>
    <row r="47" spans="1:5" ht="15.75">
      <c r="A47" s="325"/>
      <c r="B47" s="326"/>
      <c r="C47" s="350"/>
      <c r="D47" s="327"/>
      <c r="E47" s="351"/>
    </row>
    <row r="48" spans="1:5" ht="15.75">
      <c r="A48" s="281"/>
      <c r="B48" s="352"/>
      <c r="C48" s="353"/>
      <c r="D48" s="353"/>
      <c r="E48" s="328"/>
    </row>
    <row r="49" spans="1:5" ht="16.5" thickBot="1">
      <c r="A49" s="316"/>
      <c r="B49" s="354"/>
      <c r="C49" s="348"/>
      <c r="D49" s="348"/>
      <c r="E49" s="349"/>
    </row>
    <row r="50" spans="1:5" ht="16.5" thickBot="1">
      <c r="A50" s="305"/>
      <c r="B50" s="354"/>
      <c r="C50" s="323"/>
      <c r="D50" s="323"/>
      <c r="E50" s="324"/>
    </row>
    <row r="51" spans="1:5" ht="16.5" thickBot="1">
      <c r="A51" s="355"/>
      <c r="B51" s="320"/>
      <c r="C51" s="320"/>
      <c r="D51" s="320"/>
      <c r="E51" s="321"/>
    </row>
    <row r="52" spans="1:5" ht="16.5" thickBot="1">
      <c r="A52" s="355"/>
      <c r="B52" s="320"/>
      <c r="C52" s="320"/>
      <c r="D52" s="320"/>
      <c r="E52" s="321"/>
    </row>
    <row r="53" spans="1:5" ht="16.5" thickBot="1">
      <c r="A53" s="281"/>
      <c r="B53" s="320"/>
      <c r="C53" s="320"/>
      <c r="D53" s="320"/>
      <c r="E53" s="321"/>
    </row>
    <row r="54" spans="1:5" ht="16.5" thickBot="1">
      <c r="A54" s="316"/>
      <c r="B54" s="348"/>
      <c r="C54" s="348"/>
      <c r="D54" s="348"/>
      <c r="E54" s="349"/>
    </row>
    <row r="55" spans="1:5" ht="16.5" thickBot="1">
      <c r="A55" s="305"/>
      <c r="B55" s="348"/>
      <c r="C55" s="323"/>
      <c r="D55" s="323"/>
      <c r="E55" s="324"/>
    </row>
    <row r="56" spans="1:5" ht="16.5" thickBot="1">
      <c r="A56" s="281"/>
      <c r="B56" s="320"/>
      <c r="C56" s="320"/>
      <c r="D56" s="320"/>
      <c r="E56" s="321"/>
    </row>
    <row r="57" spans="1:5" ht="16.5" thickBot="1">
      <c r="A57" s="316"/>
      <c r="B57" s="348"/>
      <c r="C57" s="348"/>
      <c r="D57" s="348"/>
      <c r="E57" s="349"/>
    </row>
    <row r="58" spans="1:5" ht="16.5" thickBot="1">
      <c r="A58" s="305"/>
      <c r="B58" s="348"/>
      <c r="C58" s="323"/>
      <c r="D58" s="323"/>
      <c r="E58" s="324"/>
    </row>
    <row r="59" spans="1:5" ht="16.5" thickBot="1">
      <c r="A59" s="355"/>
      <c r="B59" s="320"/>
      <c r="C59" s="320"/>
      <c r="D59" s="320"/>
      <c r="E59" s="321"/>
    </row>
    <row r="60" spans="1:5" ht="16.5" thickBot="1">
      <c r="A60" s="281"/>
      <c r="B60" s="320"/>
      <c r="C60" s="320"/>
      <c r="D60" s="320"/>
      <c r="E60" s="321"/>
    </row>
    <row r="61" spans="1:5" ht="16.5" thickBot="1">
      <c r="A61" s="316"/>
      <c r="B61" s="323"/>
      <c r="C61" s="348"/>
      <c r="D61" s="348"/>
      <c r="E61" s="349"/>
    </row>
    <row r="62" spans="1:5" ht="16.5" thickBot="1">
      <c r="A62" s="305"/>
      <c r="B62" s="323"/>
      <c r="C62" s="323"/>
      <c r="D62" s="323"/>
      <c r="E62" s="324"/>
    </row>
    <row r="63" spans="1:5" ht="16.5" thickBot="1">
      <c r="A63" s="355"/>
      <c r="B63" s="320"/>
      <c r="C63" s="320"/>
      <c r="D63" s="320"/>
      <c r="E63" s="321"/>
    </row>
    <row r="64" spans="1:5" ht="16.5" thickBot="1">
      <c r="A64" s="281"/>
      <c r="B64" s="346"/>
      <c r="C64" s="346"/>
      <c r="D64" s="346"/>
      <c r="E64" s="347"/>
    </row>
    <row r="65" spans="1:5" ht="16.5" thickBot="1">
      <c r="A65" s="316"/>
      <c r="B65" s="348"/>
      <c r="C65" s="348"/>
      <c r="D65" s="348"/>
      <c r="E65" s="349"/>
    </row>
    <row r="66" spans="1:5" ht="16.5" thickBot="1">
      <c r="A66" s="305"/>
      <c r="B66" s="323"/>
      <c r="C66" s="323"/>
      <c r="D66" s="323"/>
      <c r="E66" s="324"/>
    </row>
    <row r="67" spans="1:5" ht="16.5" thickBot="1">
      <c r="A67" s="356"/>
      <c r="B67" s="346"/>
      <c r="C67" s="346"/>
      <c r="D67" s="346"/>
      <c r="E67" s="347"/>
    </row>
    <row r="68" spans="1:5" ht="16.5" thickBot="1">
      <c r="A68" s="281"/>
      <c r="B68" s="346"/>
      <c r="C68" s="346"/>
      <c r="D68" s="346"/>
      <c r="E68" s="347"/>
    </row>
    <row r="69" spans="1:5" ht="16.5" thickBot="1">
      <c r="A69" s="316"/>
      <c r="B69" s="323"/>
      <c r="C69" s="323"/>
      <c r="D69" s="323"/>
      <c r="E69" s="324"/>
    </row>
    <row r="70" spans="1:5" ht="16.5" thickBot="1">
      <c r="A70" s="305"/>
      <c r="B70" s="323"/>
      <c r="C70" s="323"/>
      <c r="D70" s="323"/>
      <c r="E70" s="324"/>
    </row>
    <row r="71" spans="1:5" ht="16.5" thickBot="1">
      <c r="A71" s="357"/>
      <c r="B71" s="346"/>
      <c r="C71" s="346"/>
      <c r="D71" s="346"/>
      <c r="E71" s="347"/>
    </row>
    <row r="72" spans="1:5" ht="16.5" thickBot="1">
      <c r="A72" s="319"/>
      <c r="B72" s="320"/>
      <c r="C72" s="320"/>
      <c r="D72" s="320"/>
      <c r="E72" s="321"/>
    </row>
    <row r="73" spans="1:5" ht="16.5" thickBot="1">
      <c r="A73" s="281"/>
      <c r="B73" s="346"/>
      <c r="C73" s="346"/>
      <c r="D73" s="346"/>
      <c r="E73" s="347"/>
    </row>
    <row r="74" spans="1:5" ht="16.5" thickBot="1">
      <c r="A74" s="316"/>
      <c r="B74" s="323"/>
      <c r="C74" s="323"/>
      <c r="D74" s="323"/>
      <c r="E74" s="324"/>
    </row>
    <row r="75" spans="1:5" ht="16.5" thickBot="1">
      <c r="A75" s="305"/>
      <c r="B75" s="323"/>
      <c r="C75" s="323"/>
      <c r="D75" s="323"/>
      <c r="E75" s="324"/>
    </row>
    <row r="76" spans="1:5" ht="16.5" thickBot="1">
      <c r="A76" s="358"/>
      <c r="B76" s="320"/>
      <c r="C76" s="320"/>
      <c r="D76" s="320"/>
      <c r="E76" s="321"/>
    </row>
    <row r="77" spans="1:5" ht="16.5" thickBot="1">
      <c r="A77" s="281"/>
      <c r="B77" s="346"/>
      <c r="C77" s="346"/>
      <c r="D77" s="346"/>
      <c r="E77" s="347"/>
    </row>
    <row r="78" spans="1:5" ht="16.5" thickBot="1">
      <c r="A78" s="316"/>
      <c r="B78" s="323"/>
      <c r="C78" s="323"/>
      <c r="D78" s="323"/>
      <c r="E78" s="324"/>
    </row>
    <row r="79" spans="1:5" ht="16.5" thickBot="1">
      <c r="A79" s="305"/>
      <c r="B79" s="323"/>
      <c r="C79" s="323"/>
      <c r="D79" s="323"/>
      <c r="E79" s="324"/>
    </row>
    <row r="80" spans="1:5" ht="16.5" thickBot="1">
      <c r="A80" s="358"/>
      <c r="B80" s="320"/>
      <c r="C80" s="320"/>
      <c r="D80" s="320"/>
      <c r="E80" s="321"/>
    </row>
    <row r="81" spans="1:5" ht="16.5" thickBot="1">
      <c r="A81" s="305"/>
      <c r="B81" s="323"/>
      <c r="C81" s="323"/>
      <c r="D81" s="323"/>
      <c r="E81" s="324"/>
    </row>
    <row r="82" spans="1:5" ht="16.5" thickBot="1">
      <c r="A82" s="305"/>
      <c r="B82" s="323"/>
      <c r="C82" s="323"/>
      <c r="D82" s="323"/>
      <c r="E82" s="324"/>
    </row>
    <row r="83" spans="1:5" ht="16.5" thickBot="1">
      <c r="A83" s="305"/>
      <c r="B83" s="323"/>
      <c r="C83" s="323"/>
      <c r="D83" s="323"/>
      <c r="E83" s="324"/>
    </row>
    <row r="84" spans="1:5" ht="16.5" thickBot="1">
      <c r="A84" s="305"/>
      <c r="B84" s="323"/>
      <c r="C84" s="323"/>
      <c r="D84" s="323"/>
      <c r="E84" s="324"/>
    </row>
    <row r="85" spans="1:5" ht="16.5" thickBot="1">
      <c r="A85" s="316"/>
      <c r="B85" s="323"/>
      <c r="C85" s="323"/>
      <c r="D85" s="323"/>
      <c r="E85" s="324"/>
    </row>
    <row r="86" spans="1:5" ht="16.5" thickBot="1">
      <c r="A86" s="305"/>
      <c r="B86" s="323"/>
      <c r="C86" s="323"/>
      <c r="D86" s="323"/>
      <c r="E86" s="324"/>
    </row>
    <row r="87" spans="1:5" ht="16.5" thickBot="1">
      <c r="A87" s="316"/>
      <c r="B87" s="323"/>
      <c r="C87" s="323"/>
      <c r="D87" s="323"/>
      <c r="E87" s="324"/>
    </row>
    <row r="88" spans="1:5" ht="16.5" thickBot="1">
      <c r="A88" s="305"/>
      <c r="B88" s="323"/>
      <c r="C88" s="323"/>
      <c r="D88" s="323"/>
      <c r="E88" s="324"/>
    </row>
    <row r="89" spans="1:5" ht="16.5" thickBot="1">
      <c r="A89" s="357"/>
      <c r="B89" s="346"/>
      <c r="C89" s="346"/>
      <c r="D89" s="346"/>
      <c r="E89" s="347"/>
    </row>
    <row r="90" spans="1:5" ht="16.5" thickBot="1">
      <c r="A90" s="281"/>
      <c r="B90" s="323"/>
      <c r="C90" s="323"/>
      <c r="D90" s="323"/>
      <c r="E90" s="324"/>
    </row>
    <row r="91" spans="1:5" ht="16.5" thickBot="1">
      <c r="A91" s="316"/>
      <c r="B91" s="323"/>
      <c r="C91" s="323"/>
      <c r="D91" s="323"/>
      <c r="E91" s="324"/>
    </row>
    <row r="92" spans="1:5" ht="16.5" thickBot="1">
      <c r="A92" s="305"/>
      <c r="B92" s="323"/>
      <c r="C92" s="323"/>
      <c r="D92" s="323"/>
      <c r="E92" s="324"/>
    </row>
    <row r="93" spans="1:5" ht="16.5" thickBot="1">
      <c r="A93" s="357"/>
      <c r="B93" s="346"/>
      <c r="C93" s="346"/>
      <c r="D93" s="346"/>
      <c r="E93" s="347"/>
    </row>
    <row r="94" spans="1:5" ht="16.5" thickBot="1">
      <c r="A94" s="319"/>
      <c r="B94" s="320"/>
      <c r="C94" s="320"/>
      <c r="D94" s="320"/>
      <c r="E94" s="321"/>
    </row>
    <row r="95" spans="1:5" ht="16.5" thickBot="1">
      <c r="A95" s="281"/>
      <c r="B95" s="320"/>
      <c r="C95" s="320"/>
      <c r="D95" s="320"/>
      <c r="E95" s="321"/>
    </row>
    <row r="96" spans="1:5" ht="16.5" thickBot="1">
      <c r="A96" s="316"/>
      <c r="B96" s="323"/>
      <c r="C96" s="323"/>
      <c r="D96" s="323"/>
      <c r="E96" s="324"/>
    </row>
    <row r="97" spans="1:5" ht="16.5" thickBot="1">
      <c r="A97" s="305"/>
      <c r="B97" s="323"/>
      <c r="C97" s="323"/>
      <c r="D97" s="323"/>
      <c r="E97" s="324"/>
    </row>
    <row r="98" spans="1:5" ht="16.5" thickBot="1">
      <c r="A98" s="281"/>
      <c r="B98" s="320"/>
      <c r="C98" s="320"/>
      <c r="D98" s="320"/>
      <c r="E98" s="321"/>
    </row>
    <row r="99" spans="1:5" ht="16.5" thickBot="1">
      <c r="A99" s="316"/>
      <c r="B99" s="323"/>
      <c r="C99" s="323"/>
      <c r="D99" s="323"/>
      <c r="E99" s="324"/>
    </row>
    <row r="100" spans="1:5" ht="16.5" thickBot="1">
      <c r="A100" s="305"/>
      <c r="B100" s="323"/>
      <c r="C100" s="323"/>
      <c r="D100" s="323"/>
      <c r="E100" s="324"/>
    </row>
    <row r="101" spans="1:5" ht="16.5" thickBot="1">
      <c r="A101" s="319"/>
      <c r="B101" s="320"/>
      <c r="C101" s="320"/>
      <c r="D101" s="320"/>
      <c r="E101" s="321"/>
    </row>
    <row r="102" spans="1:5" ht="16.5" thickBot="1">
      <c r="A102" s="305"/>
      <c r="B102" s="323"/>
      <c r="C102" s="323"/>
      <c r="D102" s="323"/>
      <c r="E102" s="324"/>
    </row>
    <row r="103" spans="1:5" ht="16.5" thickBot="1">
      <c r="A103" s="305"/>
      <c r="B103" s="323"/>
      <c r="C103" s="323"/>
      <c r="D103" s="323"/>
      <c r="E103" s="324"/>
    </row>
    <row r="104" spans="1:5" ht="16.5" thickBot="1">
      <c r="A104" s="305"/>
      <c r="B104" s="323"/>
      <c r="C104" s="323"/>
      <c r="D104" s="323"/>
      <c r="E104" s="324"/>
    </row>
    <row r="105" spans="1:5" ht="16.5" thickBot="1">
      <c r="A105" s="305"/>
      <c r="B105" s="323"/>
      <c r="C105" s="323"/>
      <c r="D105" s="323"/>
      <c r="E105" s="324"/>
    </row>
    <row r="106" spans="1:5" ht="16.5" thickBot="1">
      <c r="A106" s="316"/>
      <c r="B106" s="323"/>
      <c r="C106" s="348"/>
      <c r="D106" s="348"/>
      <c r="E106" s="349"/>
    </row>
    <row r="107" spans="1:5" ht="16.5" thickBot="1">
      <c r="A107" s="305"/>
      <c r="B107" s="323"/>
      <c r="C107" s="323"/>
      <c r="D107" s="323"/>
      <c r="E107" s="324"/>
    </row>
    <row r="108" spans="1:5" ht="16.5" thickBot="1">
      <c r="A108" s="316"/>
      <c r="B108" s="323"/>
      <c r="C108" s="348"/>
      <c r="D108" s="348"/>
      <c r="E108" s="349"/>
    </row>
    <row r="109" spans="1:5" ht="16.5" thickBot="1">
      <c r="A109" s="305"/>
      <c r="B109" s="323"/>
      <c r="C109" s="323"/>
      <c r="D109" s="323"/>
      <c r="E109" s="324"/>
    </row>
    <row r="110" spans="1:5" ht="16.5" thickBot="1">
      <c r="A110" s="286"/>
      <c r="B110" s="348"/>
      <c r="C110" s="348"/>
      <c r="D110" s="348"/>
      <c r="E110" s="349"/>
    </row>
    <row r="111" spans="1:5" ht="16.5" thickBot="1">
      <c r="A111" s="316"/>
      <c r="B111" s="348"/>
      <c r="C111" s="323"/>
      <c r="D111" s="323"/>
      <c r="E111" s="324"/>
    </row>
    <row r="112" spans="1:5" ht="16.5" thickBot="1">
      <c r="A112" s="305"/>
      <c r="B112" s="348"/>
      <c r="C112" s="323"/>
      <c r="D112" s="323"/>
      <c r="E112" s="324"/>
    </row>
    <row r="113" spans="1:5" ht="15.75">
      <c r="A113" s="359"/>
      <c r="B113" s="360"/>
      <c r="C113" s="360"/>
      <c r="D113" s="360"/>
      <c r="E113" s="361"/>
    </row>
    <row r="114" spans="1:5" ht="15.75">
      <c r="A114" s="362"/>
      <c r="B114" s="342"/>
      <c r="C114" s="342"/>
      <c r="D114" s="342"/>
      <c r="E114" s="304"/>
    </row>
    <row r="115" spans="1:5" ht="16.5" thickBot="1">
      <c r="A115" s="305"/>
      <c r="B115" s="342"/>
      <c r="C115" s="342"/>
      <c r="D115" s="342"/>
      <c r="E115" s="363"/>
    </row>
    <row r="116" spans="1:5" ht="16.5" thickBot="1">
      <c r="A116" s="305"/>
      <c r="B116" s="342"/>
      <c r="C116" s="342"/>
      <c r="D116" s="342"/>
      <c r="E116" s="363"/>
    </row>
    <row r="117" spans="1:5" ht="16.5" thickBot="1">
      <c r="A117" s="305"/>
      <c r="B117" s="364"/>
      <c r="C117" s="342"/>
      <c r="D117" s="342"/>
      <c r="E117" s="363"/>
    </row>
    <row r="118" spans="1:5" ht="16.5" thickBot="1">
      <c r="A118" s="316"/>
      <c r="B118" s="364"/>
      <c r="C118" s="342"/>
      <c r="D118" s="342"/>
      <c r="E118" s="363"/>
    </row>
    <row r="119" spans="1:5" ht="16.5" thickBot="1">
      <c r="A119" s="305"/>
      <c r="B119" s="364"/>
      <c r="C119" s="342"/>
      <c r="D119" s="342"/>
      <c r="E119" s="363"/>
    </row>
    <row r="120" spans="1:5" ht="15.75">
      <c r="A120" s="359"/>
      <c r="B120" s="326"/>
      <c r="C120" s="353"/>
      <c r="D120" s="353"/>
      <c r="E120" s="365"/>
    </row>
    <row r="121" spans="1:5" ht="15.75">
      <c r="A121" s="362"/>
      <c r="B121" s="364"/>
      <c r="C121" s="342"/>
      <c r="D121" s="342"/>
      <c r="E121" s="363"/>
    </row>
    <row r="122" spans="1:5" ht="16.5" thickBot="1">
      <c r="A122" s="305"/>
      <c r="B122" s="364"/>
      <c r="C122" s="342"/>
      <c r="D122" s="342"/>
      <c r="E122" s="363"/>
    </row>
    <row r="123" spans="1:5" ht="16.5" thickBot="1">
      <c r="A123" s="305"/>
      <c r="B123" s="364"/>
      <c r="C123" s="342"/>
      <c r="D123" s="342"/>
      <c r="E123" s="363"/>
    </row>
    <row r="124" spans="1:5" ht="16.5" thickBot="1">
      <c r="A124" s="305"/>
      <c r="B124" s="334"/>
      <c r="C124" s="334"/>
      <c r="D124" s="334"/>
      <c r="E124" s="366"/>
    </row>
    <row r="125" spans="1:5" ht="16.5" thickBot="1">
      <c r="A125" s="367"/>
      <c r="B125" s="334"/>
      <c r="C125" s="342"/>
      <c r="D125" s="342"/>
      <c r="E125" s="304"/>
    </row>
    <row r="126" spans="1:5" ht="16.5" thickBot="1">
      <c r="A126" s="305"/>
      <c r="B126" s="334"/>
      <c r="C126" s="342"/>
      <c r="D126" s="342"/>
      <c r="E126" s="363"/>
    </row>
    <row r="127" spans="1:5" ht="15.75">
      <c r="A127" s="368"/>
      <c r="B127" s="360"/>
      <c r="C127" s="360"/>
      <c r="D127" s="360"/>
      <c r="E127" s="361"/>
    </row>
    <row r="128" spans="1:5" ht="15.75">
      <c r="A128" s="281"/>
      <c r="B128" s="369"/>
      <c r="C128" s="340"/>
      <c r="D128" s="340"/>
      <c r="E128" s="370"/>
    </row>
    <row r="129" spans="1:5" ht="16.5" thickBot="1">
      <c r="A129" s="316"/>
      <c r="B129" s="354"/>
      <c r="C129" s="342"/>
      <c r="D129" s="342"/>
      <c r="E129" s="363"/>
    </row>
    <row r="130" spans="1:5" ht="16.5" thickBot="1">
      <c r="A130" s="305"/>
      <c r="B130" s="354"/>
      <c r="C130" s="342"/>
      <c r="D130" s="364"/>
      <c r="E130" s="363"/>
    </row>
    <row r="131" spans="1:5" ht="15.75">
      <c r="A131" s="371"/>
      <c r="B131" s="372"/>
      <c r="C131" s="372"/>
      <c r="D131" s="373"/>
      <c r="E131" s="374"/>
    </row>
    <row r="132" spans="1:5" ht="15.75">
      <c r="A132" s="375"/>
      <c r="B132" s="376"/>
      <c r="C132" s="376"/>
      <c r="D132" s="376"/>
      <c r="E132" s="285"/>
    </row>
    <row r="133" spans="1:5" ht="15.75">
      <c r="A133" s="377"/>
      <c r="B133" s="376"/>
      <c r="C133" s="376"/>
      <c r="D133" s="376"/>
      <c r="E133" s="285"/>
    </row>
    <row r="134" spans="1:5" ht="15.75">
      <c r="A134" s="378"/>
      <c r="B134" s="376"/>
      <c r="C134" s="376"/>
      <c r="D134" s="376"/>
      <c r="E134" s="285"/>
    </row>
    <row r="135" spans="1:5" ht="15.75">
      <c r="A135" s="379"/>
      <c r="B135" s="380"/>
      <c r="C135" s="380"/>
      <c r="D135" s="380"/>
      <c r="E135" s="290"/>
    </row>
    <row r="136" spans="1:5" ht="15.75">
      <c r="A136" s="379"/>
      <c r="B136" s="380"/>
      <c r="C136" s="380"/>
      <c r="D136" s="380"/>
      <c r="E136" s="290"/>
    </row>
    <row r="137" spans="1:5" ht="15.75">
      <c r="A137" s="381"/>
      <c r="B137" s="376"/>
      <c r="C137" s="376"/>
      <c r="D137" s="376"/>
      <c r="E137" s="285"/>
    </row>
    <row r="138" spans="1:5" ht="16.5" thickBot="1">
      <c r="A138" s="357"/>
      <c r="B138" s="382"/>
      <c r="C138" s="382"/>
      <c r="D138" s="382"/>
      <c r="E138" s="383"/>
    </row>
    <row r="139" spans="1:5" ht="16.5" thickBot="1">
      <c r="A139" s="281"/>
      <c r="B139" s="382"/>
      <c r="C139" s="382"/>
      <c r="D139" s="382"/>
      <c r="E139" s="383"/>
    </row>
    <row r="140" spans="1:5" ht="16.5" thickBot="1">
      <c r="A140" s="286"/>
      <c r="B140" s="384"/>
      <c r="C140" s="384"/>
      <c r="D140" s="384"/>
      <c r="E140" s="385"/>
    </row>
    <row r="141" spans="1:5" ht="16.5" thickBot="1">
      <c r="A141" s="386"/>
      <c r="B141" s="384"/>
      <c r="C141" s="384"/>
      <c r="D141" s="384"/>
      <c r="E141" s="385"/>
    </row>
    <row r="142" spans="1:5" ht="16.5" thickBot="1">
      <c r="A142" s="387"/>
      <c r="B142" s="382"/>
      <c r="C142" s="382"/>
      <c r="D142" s="382"/>
      <c r="E142" s="383"/>
    </row>
    <row r="143" spans="1:5" ht="16.5" thickBot="1">
      <c r="A143" s="286"/>
      <c r="B143" s="384"/>
      <c r="C143" s="384"/>
      <c r="D143" s="384"/>
      <c r="E143" s="385"/>
    </row>
    <row r="144" spans="1:5" ht="16.5" thickBot="1">
      <c r="A144" s="386"/>
      <c r="B144" s="384"/>
      <c r="C144" s="384"/>
      <c r="D144" s="384"/>
      <c r="E144" s="385"/>
    </row>
    <row r="145" spans="1:5" ht="16.5" thickBot="1">
      <c r="A145" s="388"/>
      <c r="B145" s="346"/>
      <c r="C145" s="346"/>
      <c r="D145" s="346"/>
      <c r="E145" s="347"/>
    </row>
    <row r="146" spans="1:5" ht="16.5" thickBot="1">
      <c r="A146" s="388"/>
      <c r="B146" s="346"/>
      <c r="C146" s="346"/>
      <c r="D146" s="346"/>
      <c r="E146" s="347"/>
    </row>
    <row r="147" spans="1:5" ht="16.5" thickBot="1">
      <c r="A147" s="286"/>
      <c r="B147" s="323"/>
      <c r="C147" s="323"/>
      <c r="D147" s="323"/>
      <c r="E147" s="324"/>
    </row>
    <row r="148" spans="1:5" ht="16.5" thickBot="1">
      <c r="A148" s="389"/>
      <c r="B148" s="323"/>
      <c r="C148" s="323"/>
      <c r="D148" s="323"/>
      <c r="E148" s="324"/>
    </row>
    <row r="149" spans="1:5" ht="15.75">
      <c r="A149" s="390"/>
      <c r="B149" s="391"/>
      <c r="C149" s="391"/>
      <c r="D149" s="391"/>
      <c r="E149" s="392"/>
    </row>
  </sheetData>
  <mergeCells count="4">
    <mergeCell ref="A1:A2"/>
    <mergeCell ref="B1:B2"/>
    <mergeCell ref="C1:C2"/>
    <mergeCell ref="D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G62"/>
  <sheetViews>
    <sheetView workbookViewId="0">
      <selection activeCell="D2" sqref="D2:E2"/>
    </sheetView>
  </sheetViews>
  <sheetFormatPr defaultColWidth="9.140625" defaultRowHeight="15.75"/>
  <cols>
    <col min="1" max="1" width="58" style="64" customWidth="1"/>
    <col min="2" max="2" width="28.42578125" style="64" customWidth="1"/>
    <col min="3" max="3" width="0.28515625" style="64" hidden="1" customWidth="1"/>
    <col min="4" max="4" width="17.28515625" style="64" customWidth="1"/>
    <col min="5" max="5" width="18" style="64" customWidth="1"/>
    <col min="6" max="16384" width="9.140625" style="66"/>
  </cols>
  <sheetData>
    <row r="1" spans="1:5">
      <c r="B1" s="65" t="s">
        <v>292</v>
      </c>
      <c r="C1" s="65"/>
      <c r="D1" s="65"/>
    </row>
    <row r="2" spans="1:5">
      <c r="B2" s="65" t="s">
        <v>288</v>
      </c>
      <c r="D2" s="562" t="s">
        <v>795</v>
      </c>
      <c r="E2" s="562"/>
    </row>
    <row r="3" spans="1:5">
      <c r="B3" s="222" t="s">
        <v>624</v>
      </c>
      <c r="C3" s="65"/>
      <c r="D3" s="65"/>
    </row>
    <row r="4" spans="1:5">
      <c r="B4" s="222" t="s">
        <v>684</v>
      </c>
      <c r="C4" s="65"/>
      <c r="D4" s="65"/>
    </row>
    <row r="5" spans="1:5" ht="5.25" hidden="1" customHeight="1"/>
    <row r="6" spans="1:5" ht="24.75" customHeight="1">
      <c r="A6" s="559" t="s">
        <v>650</v>
      </c>
      <c r="B6" s="559"/>
      <c r="C6" s="559"/>
      <c r="D6" s="559"/>
      <c r="E6" s="559"/>
    </row>
    <row r="7" spans="1:5" ht="27" customHeight="1">
      <c r="A7" s="559"/>
      <c r="B7" s="559"/>
      <c r="C7" s="559"/>
      <c r="D7" s="559"/>
      <c r="E7" s="559"/>
    </row>
    <row r="8" spans="1:5">
      <c r="E8" s="67" t="s">
        <v>134</v>
      </c>
    </row>
    <row r="9" spans="1:5" ht="220.5">
      <c r="A9" s="68" t="s">
        <v>2</v>
      </c>
      <c r="B9" s="68" t="s">
        <v>0</v>
      </c>
      <c r="C9" s="162" t="s">
        <v>233</v>
      </c>
      <c r="D9" s="233" t="s">
        <v>651</v>
      </c>
      <c r="E9" s="234" t="s">
        <v>685</v>
      </c>
    </row>
    <row r="10" spans="1:5">
      <c r="A10" s="69" t="s">
        <v>4</v>
      </c>
      <c r="B10" s="70" t="s">
        <v>26</v>
      </c>
      <c r="C10" s="164">
        <f>C11+C14+C20+C23</f>
        <v>506300</v>
      </c>
      <c r="D10" s="260">
        <f>D11+D14+D20+D23</f>
        <v>451160</v>
      </c>
      <c r="E10" s="261">
        <f>E11+E14+E20+E23</f>
        <v>471350</v>
      </c>
    </row>
    <row r="11" spans="1:5" s="95" customFormat="1">
      <c r="A11" s="69" t="s">
        <v>5</v>
      </c>
      <c r="B11" s="70" t="s">
        <v>27</v>
      </c>
      <c r="C11" s="164">
        <f t="shared" ref="C11:D12" si="0">C12</f>
        <v>220000</v>
      </c>
      <c r="D11" s="260">
        <f t="shared" si="0"/>
        <v>130000</v>
      </c>
      <c r="E11" s="262">
        <f>E12</f>
        <v>133000</v>
      </c>
    </row>
    <row r="12" spans="1:5">
      <c r="A12" s="73" t="s">
        <v>6</v>
      </c>
      <c r="B12" s="72" t="s">
        <v>28</v>
      </c>
      <c r="C12" s="166">
        <f t="shared" si="0"/>
        <v>220000</v>
      </c>
      <c r="D12" s="263">
        <f t="shared" si="0"/>
        <v>130000</v>
      </c>
      <c r="E12" s="264">
        <f xml:space="preserve"> E13</f>
        <v>133000</v>
      </c>
    </row>
    <row r="13" spans="1:5" ht="97.5">
      <c r="A13" s="74" t="s">
        <v>179</v>
      </c>
      <c r="B13" s="72" t="s">
        <v>29</v>
      </c>
      <c r="C13" s="166">
        <v>220000</v>
      </c>
      <c r="D13" s="263">
        <v>130000</v>
      </c>
      <c r="E13" s="264">
        <v>133000</v>
      </c>
    </row>
    <row r="14" spans="1:5" ht="47.25">
      <c r="A14" s="71" t="s">
        <v>7</v>
      </c>
      <c r="B14" s="70" t="s">
        <v>76</v>
      </c>
      <c r="C14" s="164">
        <f>C15</f>
        <v>213300</v>
      </c>
      <c r="D14" s="260">
        <f>D15</f>
        <v>307160</v>
      </c>
      <c r="E14" s="262">
        <f>E15</f>
        <v>324350</v>
      </c>
    </row>
    <row r="15" spans="1:5" s="95" customFormat="1" ht="41.25" customHeight="1">
      <c r="A15" s="159" t="s">
        <v>8</v>
      </c>
      <c r="B15" s="70" t="s">
        <v>77</v>
      </c>
      <c r="C15" s="164">
        <v>213300</v>
      </c>
      <c r="D15" s="500">
        <f>D16+D17+D18+D19</f>
        <v>307160</v>
      </c>
      <c r="E15" s="501">
        <f>E16+E17+E18+E19</f>
        <v>324350</v>
      </c>
    </row>
    <row r="16" spans="1:5" ht="47.25">
      <c r="A16" s="74" t="s">
        <v>9</v>
      </c>
      <c r="B16" s="72" t="s">
        <v>275</v>
      </c>
      <c r="C16" s="166">
        <v>85137</v>
      </c>
      <c r="D16" s="265">
        <v>146540</v>
      </c>
      <c r="E16" s="265">
        <v>155120</v>
      </c>
    </row>
    <row r="17" spans="1:5" ht="78.75">
      <c r="A17" s="74" t="s">
        <v>10</v>
      </c>
      <c r="B17" s="72" t="s">
        <v>271</v>
      </c>
      <c r="C17" s="166">
        <v>898.4</v>
      </c>
      <c r="D17" s="265">
        <v>1000</v>
      </c>
      <c r="E17" s="265">
        <v>1030</v>
      </c>
    </row>
    <row r="18" spans="1:5" ht="78.75">
      <c r="A18" s="74" t="s">
        <v>11</v>
      </c>
      <c r="B18" s="72" t="s">
        <v>272</v>
      </c>
      <c r="C18" s="166">
        <v>149708.20000000001</v>
      </c>
      <c r="D18" s="265">
        <v>178810</v>
      </c>
      <c r="E18" s="265">
        <v>187300</v>
      </c>
    </row>
    <row r="19" spans="1:5" ht="65.25" customHeight="1">
      <c r="A19" s="74" t="s">
        <v>12</v>
      </c>
      <c r="B19" s="72" t="s">
        <v>273</v>
      </c>
      <c r="C19" s="166">
        <v>-22443.599999999999</v>
      </c>
      <c r="D19" s="265">
        <v>-19190</v>
      </c>
      <c r="E19" s="265">
        <v>-19100</v>
      </c>
    </row>
    <row r="20" spans="1:5" s="95" customFormat="1">
      <c r="A20" s="69" t="s">
        <v>13</v>
      </c>
      <c r="B20" s="70" t="s">
        <v>34</v>
      </c>
      <c r="C20" s="164">
        <v>0</v>
      </c>
      <c r="D20" s="260">
        <v>0</v>
      </c>
      <c r="E20" s="262">
        <f>E21</f>
        <v>0</v>
      </c>
    </row>
    <row r="21" spans="1:5">
      <c r="A21" s="73" t="s">
        <v>36</v>
      </c>
      <c r="B21" s="72" t="s">
        <v>35</v>
      </c>
      <c r="C21" s="166">
        <v>0</v>
      </c>
      <c r="D21" s="263">
        <v>0</v>
      </c>
      <c r="E21" s="264">
        <v>0</v>
      </c>
    </row>
    <row r="22" spans="1:5" ht="18" customHeight="1">
      <c r="A22" s="74" t="s">
        <v>36</v>
      </c>
      <c r="B22" s="72" t="s">
        <v>37</v>
      </c>
      <c r="C22" s="166">
        <v>0</v>
      </c>
      <c r="D22" s="263">
        <v>0</v>
      </c>
      <c r="E22" s="264">
        <v>0</v>
      </c>
    </row>
    <row r="23" spans="1:5" s="95" customFormat="1">
      <c r="A23" s="69" t="s">
        <v>14</v>
      </c>
      <c r="B23" s="70" t="s">
        <v>39</v>
      </c>
      <c r="C23" s="164">
        <f>C24+C28</f>
        <v>73000</v>
      </c>
      <c r="D23" s="260">
        <f>D24+D28</f>
        <v>14000</v>
      </c>
      <c r="E23" s="261">
        <f>E24+E28</f>
        <v>14000</v>
      </c>
    </row>
    <row r="24" spans="1:5" s="95" customFormat="1">
      <c r="A24" s="159" t="s">
        <v>38</v>
      </c>
      <c r="B24" s="70" t="s">
        <v>40</v>
      </c>
      <c r="C24" s="164">
        <f>C25</f>
        <v>21000</v>
      </c>
      <c r="D24" s="260">
        <f>D25</f>
        <v>1000</v>
      </c>
      <c r="E24" s="262">
        <f>E25</f>
        <v>1000</v>
      </c>
    </row>
    <row r="25" spans="1:5" s="160" customFormat="1" ht="50.25" customHeight="1">
      <c r="A25" s="73" t="s">
        <v>221</v>
      </c>
      <c r="B25" s="72" t="s">
        <v>222</v>
      </c>
      <c r="C25" s="166">
        <f>C26+C27</f>
        <v>21000</v>
      </c>
      <c r="D25" s="263">
        <f>D27+D26</f>
        <v>1000</v>
      </c>
      <c r="E25" s="264">
        <f>E26+E27</f>
        <v>1000</v>
      </c>
    </row>
    <row r="26" spans="1:5" ht="78.75" customHeight="1">
      <c r="A26" s="73" t="s">
        <v>220</v>
      </c>
      <c r="B26" s="72" t="s">
        <v>218</v>
      </c>
      <c r="C26" s="166">
        <v>20000</v>
      </c>
      <c r="D26" s="263">
        <v>1000</v>
      </c>
      <c r="E26" s="264">
        <v>1000</v>
      </c>
    </row>
    <row r="27" spans="1:5" ht="64.5" customHeight="1">
      <c r="A27" s="73" t="s">
        <v>219</v>
      </c>
      <c r="B27" s="72" t="s">
        <v>217</v>
      </c>
      <c r="C27" s="166">
        <v>1000</v>
      </c>
      <c r="D27" s="263">
        <v>0</v>
      </c>
      <c r="E27" s="264">
        <v>0</v>
      </c>
    </row>
    <row r="28" spans="1:5" s="95" customFormat="1" ht="14.25" customHeight="1">
      <c r="A28" s="159" t="s">
        <v>43</v>
      </c>
      <c r="B28" s="70" t="s">
        <v>216</v>
      </c>
      <c r="C28" s="164">
        <f>C29+C31</f>
        <v>52000</v>
      </c>
      <c r="D28" s="260">
        <f>D29+D31</f>
        <v>13000</v>
      </c>
      <c r="E28" s="262">
        <f>E29+E31</f>
        <v>13000</v>
      </c>
    </row>
    <row r="29" spans="1:5" ht="21.75" customHeight="1">
      <c r="A29" s="73" t="s">
        <v>215</v>
      </c>
      <c r="B29" s="72" t="s">
        <v>214</v>
      </c>
      <c r="C29" s="166">
        <f>C30</f>
        <v>2000</v>
      </c>
      <c r="D29" s="263">
        <f>D30</f>
        <v>5000</v>
      </c>
      <c r="E29" s="264">
        <f>E30</f>
        <v>5000</v>
      </c>
    </row>
    <row r="30" spans="1:5" ht="47.25">
      <c r="A30" s="73" t="s">
        <v>213</v>
      </c>
      <c r="B30" s="72" t="s">
        <v>214</v>
      </c>
      <c r="C30" s="166">
        <v>2000</v>
      </c>
      <c r="D30" s="263">
        <v>5000</v>
      </c>
      <c r="E30" s="264">
        <v>5000</v>
      </c>
    </row>
    <row r="31" spans="1:5">
      <c r="A31" s="75" t="s">
        <v>43</v>
      </c>
      <c r="B31" s="72" t="s">
        <v>44</v>
      </c>
      <c r="C31" s="166">
        <f t="shared" ref="C31:C32" si="1">C32</f>
        <v>50000</v>
      </c>
      <c r="D31" s="263">
        <f>D32</f>
        <v>8000</v>
      </c>
      <c r="E31" s="266">
        <f>E32</f>
        <v>8000</v>
      </c>
    </row>
    <row r="32" spans="1:5" ht="23.25" customHeight="1">
      <c r="A32" s="75" t="s">
        <v>211</v>
      </c>
      <c r="B32" s="72" t="s">
        <v>212</v>
      </c>
      <c r="C32" s="166">
        <f t="shared" si="1"/>
        <v>50000</v>
      </c>
      <c r="D32" s="263">
        <f>D33</f>
        <v>8000</v>
      </c>
      <c r="E32" s="266">
        <f>E33</f>
        <v>8000</v>
      </c>
    </row>
    <row r="33" spans="1:5" ht="55.5" customHeight="1">
      <c r="A33" s="75" t="s">
        <v>673</v>
      </c>
      <c r="B33" s="72" t="s">
        <v>210</v>
      </c>
      <c r="C33" s="166">
        <f>C35+C34</f>
        <v>50000</v>
      </c>
      <c r="D33" s="263">
        <v>8000</v>
      </c>
      <c r="E33" s="266">
        <v>8000</v>
      </c>
    </row>
    <row r="34" spans="1:5" ht="63">
      <c r="A34" s="76" t="s">
        <v>209</v>
      </c>
      <c r="B34" s="72" t="s">
        <v>208</v>
      </c>
      <c r="C34" s="166">
        <v>1000</v>
      </c>
      <c r="D34" s="263">
        <v>0</v>
      </c>
      <c r="E34" s="266">
        <v>0</v>
      </c>
    </row>
    <row r="35" spans="1:5" ht="68.25" customHeight="1">
      <c r="A35" s="76" t="s">
        <v>674</v>
      </c>
      <c r="B35" s="72" t="s">
        <v>207</v>
      </c>
      <c r="C35" s="166">
        <v>49000</v>
      </c>
      <c r="D35" s="263">
        <v>0</v>
      </c>
      <c r="E35" s="266">
        <v>0</v>
      </c>
    </row>
    <row r="36" spans="1:5" ht="26.25" hidden="1" customHeight="1">
      <c r="A36" s="77" t="s">
        <v>203</v>
      </c>
      <c r="B36" s="81" t="s">
        <v>204</v>
      </c>
      <c r="C36" s="169"/>
      <c r="D36" s="258"/>
      <c r="E36" s="267"/>
    </row>
    <row r="37" spans="1:5" ht="35.25" hidden="1" customHeight="1">
      <c r="A37" s="75" t="s">
        <v>205</v>
      </c>
      <c r="B37" s="78" t="s">
        <v>206</v>
      </c>
      <c r="C37" s="171"/>
      <c r="D37" s="268"/>
      <c r="E37" s="266"/>
    </row>
    <row r="38" spans="1:5" ht="27" hidden="1" customHeight="1">
      <c r="A38" s="75" t="s">
        <v>66</v>
      </c>
      <c r="B38" s="78" t="s">
        <v>65</v>
      </c>
      <c r="C38" s="171"/>
      <c r="D38" s="268"/>
      <c r="E38" s="266"/>
    </row>
    <row r="39" spans="1:5" ht="33.75" hidden="1" customHeight="1">
      <c r="A39" s="76" t="s">
        <v>57</v>
      </c>
      <c r="B39" s="78" t="s">
        <v>58</v>
      </c>
      <c r="C39" s="171"/>
      <c r="D39" s="268"/>
      <c r="E39" s="266"/>
    </row>
    <row r="40" spans="1:5" ht="28.5" hidden="1" customHeight="1">
      <c r="A40" s="79" t="s">
        <v>60</v>
      </c>
      <c r="B40" s="78" t="s">
        <v>59</v>
      </c>
      <c r="C40" s="171"/>
      <c r="D40" s="268"/>
      <c r="E40" s="266"/>
    </row>
    <row r="41" spans="1:5" ht="34.5" hidden="1" customHeight="1">
      <c r="A41" s="79" t="s">
        <v>63</v>
      </c>
      <c r="B41" s="78" t="s">
        <v>61</v>
      </c>
      <c r="C41" s="171"/>
      <c r="D41" s="268"/>
      <c r="E41" s="266"/>
    </row>
    <row r="42" spans="1:5" ht="27.75" hidden="1" customHeight="1">
      <c r="A42" s="79" t="s">
        <v>64</v>
      </c>
      <c r="B42" s="78" t="s">
        <v>62</v>
      </c>
      <c r="C42" s="171"/>
      <c r="D42" s="268"/>
      <c r="E42" s="266"/>
    </row>
    <row r="43" spans="1:5">
      <c r="A43" s="80" t="s">
        <v>17</v>
      </c>
      <c r="B43" s="81" t="s">
        <v>68</v>
      </c>
      <c r="C43" s="169" t="e">
        <f>C44</f>
        <v>#REF!</v>
      </c>
      <c r="D43" s="258">
        <f>D44</f>
        <v>4222100</v>
      </c>
      <c r="E43" s="267">
        <f>E44</f>
        <v>4258400</v>
      </c>
    </row>
    <row r="44" spans="1:5" ht="47.25">
      <c r="A44" s="77" t="s">
        <v>18</v>
      </c>
      <c r="B44" s="78" t="s">
        <v>69</v>
      </c>
      <c r="C44" s="171" t="e">
        <f>C45+C47+C50</f>
        <v>#REF!</v>
      </c>
      <c r="D44" s="268">
        <f>D45+D55+D50+D47</f>
        <v>4222100</v>
      </c>
      <c r="E44" s="268">
        <f>E45+E55+E50+E47</f>
        <v>4258400</v>
      </c>
    </row>
    <row r="45" spans="1:5" s="95" customFormat="1" ht="31.5">
      <c r="A45" s="157" t="s">
        <v>19</v>
      </c>
      <c r="B45" s="81" t="s">
        <v>649</v>
      </c>
      <c r="C45" s="169" t="e">
        <f>#REF!+C46</f>
        <v>#REF!</v>
      </c>
      <c r="D45" s="258">
        <f>D46</f>
        <v>3739400</v>
      </c>
      <c r="E45" s="269">
        <f>E46</f>
        <v>3768900</v>
      </c>
    </row>
    <row r="46" spans="1:5" ht="31.5">
      <c r="A46" s="84" t="s">
        <v>231</v>
      </c>
      <c r="B46" s="78" t="s">
        <v>649</v>
      </c>
      <c r="C46" s="171">
        <v>1440700</v>
      </c>
      <c r="D46" s="268">
        <v>3739400</v>
      </c>
      <c r="E46" s="266">
        <v>3768900</v>
      </c>
    </row>
    <row r="47" spans="1:5" s="95" customFormat="1" ht="18" customHeight="1">
      <c r="A47" s="157" t="s">
        <v>283</v>
      </c>
      <c r="B47" s="158" t="s">
        <v>550</v>
      </c>
      <c r="C47" s="231">
        <f t="shared" ref="C47:E48" si="2">C48</f>
        <v>0</v>
      </c>
      <c r="D47" s="498">
        <f t="shared" si="2"/>
        <v>300000</v>
      </c>
      <c r="E47" s="499">
        <f t="shared" si="2"/>
        <v>300000</v>
      </c>
    </row>
    <row r="48" spans="1:5" ht="18" customHeight="1">
      <c r="A48" s="82" t="s">
        <v>138</v>
      </c>
      <c r="B48" s="86" t="s">
        <v>550</v>
      </c>
      <c r="C48" s="232">
        <f t="shared" si="2"/>
        <v>0</v>
      </c>
      <c r="D48" s="268">
        <f t="shared" si="2"/>
        <v>300000</v>
      </c>
      <c r="E48" s="266">
        <f t="shared" si="2"/>
        <v>300000</v>
      </c>
    </row>
    <row r="49" spans="1:7" ht="21" customHeight="1">
      <c r="A49" s="82" t="s">
        <v>284</v>
      </c>
      <c r="B49" s="86" t="s">
        <v>550</v>
      </c>
      <c r="C49" s="171">
        <v>0</v>
      </c>
      <c r="D49" s="268">
        <v>300000</v>
      </c>
      <c r="E49" s="266">
        <v>300000</v>
      </c>
    </row>
    <row r="50" spans="1:7" s="95" customFormat="1" ht="31.5">
      <c r="A50" s="157" t="s">
        <v>22</v>
      </c>
      <c r="B50" s="81" t="s">
        <v>547</v>
      </c>
      <c r="C50" s="169">
        <f>C51+C54</f>
        <v>35700</v>
      </c>
      <c r="D50" s="258">
        <f>D51+D54</f>
        <v>182700</v>
      </c>
      <c r="E50" s="267">
        <f>E51+E53</f>
        <v>189500</v>
      </c>
    </row>
    <row r="51" spans="1:7" ht="47.25">
      <c r="A51" s="88" t="s">
        <v>793</v>
      </c>
      <c r="B51" s="86" t="s">
        <v>540</v>
      </c>
      <c r="C51" s="171">
        <f>C52</f>
        <v>35100</v>
      </c>
      <c r="D51" s="268">
        <f>D52</f>
        <v>182000</v>
      </c>
      <c r="E51" s="266">
        <f>E52</f>
        <v>188800</v>
      </c>
    </row>
    <row r="52" spans="1:7" ht="63">
      <c r="A52" s="556" t="s">
        <v>794</v>
      </c>
      <c r="B52" s="86" t="s">
        <v>541</v>
      </c>
      <c r="C52" s="171">
        <v>35100</v>
      </c>
      <c r="D52" s="268">
        <v>182000</v>
      </c>
      <c r="E52" s="266">
        <v>188800</v>
      </c>
    </row>
    <row r="53" spans="1:7" ht="51.75" customHeight="1">
      <c r="A53" s="89" t="s">
        <v>170</v>
      </c>
      <c r="B53" s="86" t="s">
        <v>542</v>
      </c>
      <c r="C53" s="171">
        <v>600</v>
      </c>
      <c r="D53" s="268">
        <f>D54</f>
        <v>700</v>
      </c>
      <c r="E53" s="266">
        <f>E54</f>
        <v>700</v>
      </c>
    </row>
    <row r="54" spans="1:7" ht="55.5" customHeight="1">
      <c r="A54" s="89" t="s">
        <v>672</v>
      </c>
      <c r="B54" s="86" t="s">
        <v>543</v>
      </c>
      <c r="C54" s="171">
        <v>600</v>
      </c>
      <c r="D54" s="268">
        <v>700</v>
      </c>
      <c r="E54" s="266">
        <v>700</v>
      </c>
    </row>
    <row r="55" spans="1:7" s="95" customFormat="1" ht="31.5">
      <c r="A55" s="157" t="s">
        <v>75</v>
      </c>
      <c r="B55" s="158" t="s">
        <v>546</v>
      </c>
      <c r="C55" s="169">
        <f>C56</f>
        <v>511200</v>
      </c>
      <c r="D55" s="258">
        <f>D56</f>
        <v>0</v>
      </c>
      <c r="E55" s="267">
        <f>E56</f>
        <v>0</v>
      </c>
    </row>
    <row r="56" spans="1:7" ht="31.5">
      <c r="A56" s="82" t="s">
        <v>675</v>
      </c>
      <c r="B56" s="86" t="s">
        <v>546</v>
      </c>
      <c r="C56" s="171">
        <v>511200</v>
      </c>
      <c r="D56" s="268">
        <f>D57</f>
        <v>0</v>
      </c>
      <c r="E56" s="266">
        <f>E57</f>
        <v>0</v>
      </c>
    </row>
    <row r="57" spans="1:7" ht="31.5">
      <c r="A57" s="82" t="s">
        <v>676</v>
      </c>
      <c r="B57" s="86" t="s">
        <v>546</v>
      </c>
      <c r="C57" s="171">
        <v>511200</v>
      </c>
      <c r="D57" s="268">
        <v>0</v>
      </c>
      <c r="E57" s="266">
        <v>0</v>
      </c>
    </row>
    <row r="58" spans="1:7">
      <c r="A58" s="90" t="s">
        <v>24</v>
      </c>
      <c r="B58" s="81"/>
      <c r="C58" s="169" t="e">
        <f>C10+C43</f>
        <v>#REF!</v>
      </c>
      <c r="D58" s="258">
        <f>D10+D43</f>
        <v>4673260</v>
      </c>
      <c r="E58" s="258">
        <f>E10+E43</f>
        <v>4729750</v>
      </c>
    </row>
    <row r="61" spans="1:7">
      <c r="E61" s="91"/>
    </row>
    <row r="62" spans="1:7" ht="37.5">
      <c r="A62" s="92" t="s">
        <v>561</v>
      </c>
      <c r="B62" s="560" t="s">
        <v>562</v>
      </c>
      <c r="C62" s="560"/>
      <c r="D62" s="560"/>
      <c r="E62" s="560"/>
      <c r="G62" s="93"/>
    </row>
  </sheetData>
  <mergeCells count="3">
    <mergeCell ref="A6:E7"/>
    <mergeCell ref="B62:E62"/>
    <mergeCell ref="D2:E2"/>
  </mergeCells>
  <phoneticPr fontId="13" type="noConversion"/>
  <pageMargins left="0.70866141732283472" right="0.70866141732283472" top="0.74803149606299213" bottom="0.74803149606299213" header="0.31496062992125984" footer="0.31496062992125984"/>
  <pageSetup paperSize="9" scale="71" fitToHeight="3" orientation="portrait" r:id="rId1"/>
</worksheet>
</file>

<file path=xl/worksheets/sheet3.xml><?xml version="1.0" encoding="utf-8"?>
<worksheet xmlns="http://schemas.openxmlformats.org/spreadsheetml/2006/main" xmlns:r="http://schemas.openxmlformats.org/officeDocument/2006/relationships">
  <dimension ref="A1:E53"/>
  <sheetViews>
    <sheetView zoomScaleSheetLayoutView="100" workbookViewId="0">
      <selection activeCell="A67" sqref="A67"/>
    </sheetView>
  </sheetViews>
  <sheetFormatPr defaultColWidth="9.140625" defaultRowHeight="15.75"/>
  <cols>
    <col min="1" max="1" width="58" style="64" customWidth="1"/>
    <col min="2" max="2" width="28.42578125" style="64" customWidth="1"/>
    <col min="3" max="4" width="16" style="64" customWidth="1"/>
    <col min="5" max="16384" width="9.140625" style="66"/>
  </cols>
  <sheetData>
    <row r="1" spans="1:4">
      <c r="C1" s="65" t="s">
        <v>1</v>
      </c>
    </row>
    <row r="2" spans="1:4">
      <c r="C2" s="65" t="s">
        <v>25</v>
      </c>
    </row>
    <row r="3" spans="1:4">
      <c r="C3" s="65" t="s">
        <v>178</v>
      </c>
    </row>
    <row r="4" spans="1:4">
      <c r="C4" s="65" t="s">
        <v>197</v>
      </c>
    </row>
    <row r="6" spans="1:4" ht="15">
      <c r="A6" s="559" t="s">
        <v>180</v>
      </c>
      <c r="B6" s="559"/>
      <c r="C6" s="559"/>
      <c r="D6" s="559"/>
    </row>
    <row r="7" spans="1:4" ht="15.75" customHeight="1">
      <c r="A7" s="559"/>
      <c r="B7" s="559"/>
      <c r="C7" s="559"/>
      <c r="D7" s="559"/>
    </row>
    <row r="8" spans="1:4">
      <c r="C8" s="67"/>
      <c r="D8" s="67" t="s">
        <v>134</v>
      </c>
    </row>
    <row r="9" spans="1:4" ht="47.25" customHeight="1">
      <c r="A9" s="565" t="s">
        <v>2</v>
      </c>
      <c r="B9" s="565" t="s">
        <v>0</v>
      </c>
      <c r="C9" s="563" t="s">
        <v>3</v>
      </c>
      <c r="D9" s="564"/>
    </row>
    <row r="10" spans="1:4">
      <c r="A10" s="566"/>
      <c r="B10" s="566"/>
      <c r="C10" s="150" t="s">
        <v>174</v>
      </c>
      <c r="D10" s="150" t="s">
        <v>223</v>
      </c>
    </row>
    <row r="11" spans="1:4">
      <c r="A11" s="69" t="s">
        <v>4</v>
      </c>
      <c r="B11" s="70" t="s">
        <v>26</v>
      </c>
      <c r="C11" s="129">
        <f>C12+C15+C21+C27+C30</f>
        <v>403800</v>
      </c>
      <c r="D11" s="129">
        <f>D12+D15+D21+D27+D30</f>
        <v>383000</v>
      </c>
    </row>
    <row r="12" spans="1:4">
      <c r="A12" s="71" t="s">
        <v>5</v>
      </c>
      <c r="B12" s="72" t="s">
        <v>27</v>
      </c>
      <c r="C12" s="130">
        <f>C13</f>
        <v>140000</v>
      </c>
      <c r="D12" s="130">
        <f>D13</f>
        <v>145000</v>
      </c>
    </row>
    <row r="13" spans="1:4">
      <c r="A13" s="73" t="s">
        <v>6</v>
      </c>
      <c r="B13" s="72" t="s">
        <v>28</v>
      </c>
      <c r="C13" s="130">
        <f>C14</f>
        <v>140000</v>
      </c>
      <c r="D13" s="130">
        <f>D14</f>
        <v>145000</v>
      </c>
    </row>
    <row r="14" spans="1:4" ht="97.5">
      <c r="A14" s="74" t="s">
        <v>179</v>
      </c>
      <c r="B14" s="72" t="s">
        <v>29</v>
      </c>
      <c r="C14" s="131">
        <v>140000</v>
      </c>
      <c r="D14" s="131">
        <v>145000</v>
      </c>
    </row>
    <row r="15" spans="1:4" s="95" customFormat="1" ht="47.25">
      <c r="A15" s="69" t="s">
        <v>7</v>
      </c>
      <c r="B15" s="70" t="s">
        <v>76</v>
      </c>
      <c r="C15" s="129">
        <f>C16</f>
        <v>150800</v>
      </c>
      <c r="D15" s="129">
        <f>D16</f>
        <v>125000</v>
      </c>
    </row>
    <row r="16" spans="1:4" ht="31.5">
      <c r="A16" s="73" t="s">
        <v>8</v>
      </c>
      <c r="B16" s="72" t="s">
        <v>77</v>
      </c>
      <c r="C16" s="130">
        <f>C17+C18+C19+C20</f>
        <v>150800</v>
      </c>
      <c r="D16" s="130">
        <f>D17+D18+D19+D20</f>
        <v>125000</v>
      </c>
    </row>
    <row r="17" spans="1:4" ht="47.25">
      <c r="A17" s="74" t="s">
        <v>9</v>
      </c>
      <c r="B17" s="72" t="s">
        <v>30</v>
      </c>
      <c r="C17" s="130">
        <v>55100</v>
      </c>
      <c r="D17" s="130">
        <v>45700</v>
      </c>
    </row>
    <row r="18" spans="1:4" ht="78.75">
      <c r="A18" s="74" t="s">
        <v>10</v>
      </c>
      <c r="B18" s="72" t="s">
        <v>31</v>
      </c>
      <c r="C18" s="130">
        <v>1300</v>
      </c>
      <c r="D18" s="130">
        <v>1000</v>
      </c>
    </row>
    <row r="19" spans="1:4" ht="78.75">
      <c r="A19" s="74" t="s">
        <v>11</v>
      </c>
      <c r="B19" s="72" t="s">
        <v>32</v>
      </c>
      <c r="C19" s="130">
        <v>89200</v>
      </c>
      <c r="D19" s="130">
        <v>74000</v>
      </c>
    </row>
    <row r="20" spans="1:4" ht="78.75">
      <c r="A20" s="74" t="s">
        <v>12</v>
      </c>
      <c r="B20" s="72" t="s">
        <v>33</v>
      </c>
      <c r="C20" s="130">
        <v>5200</v>
      </c>
      <c r="D20" s="130">
        <v>4300</v>
      </c>
    </row>
    <row r="21" spans="1:4" s="95" customFormat="1">
      <c r="A21" s="69" t="s">
        <v>14</v>
      </c>
      <c r="B21" s="70" t="s">
        <v>39</v>
      </c>
      <c r="C21" s="129">
        <f>C22+C24</f>
        <v>24000</v>
      </c>
      <c r="D21" s="129">
        <f>C22+C24</f>
        <v>24000</v>
      </c>
    </row>
    <row r="22" spans="1:4">
      <c r="A22" s="73" t="s">
        <v>38</v>
      </c>
      <c r="B22" s="72" t="s">
        <v>40</v>
      </c>
      <c r="C22" s="130">
        <v>20000</v>
      </c>
      <c r="D22" s="130">
        <v>20000</v>
      </c>
    </row>
    <row r="23" spans="1:4" ht="47.25">
      <c r="A23" s="73" t="s">
        <v>41</v>
      </c>
      <c r="B23" s="72" t="s">
        <v>42</v>
      </c>
      <c r="C23" s="131">
        <v>20000</v>
      </c>
      <c r="D23" s="131">
        <v>20000</v>
      </c>
    </row>
    <row r="24" spans="1:4">
      <c r="A24" s="75" t="s">
        <v>43</v>
      </c>
      <c r="B24" s="72" t="s">
        <v>44</v>
      </c>
      <c r="C24" s="132">
        <v>4000</v>
      </c>
      <c r="D24" s="132">
        <v>4000</v>
      </c>
    </row>
    <row r="25" spans="1:4" ht="94.5">
      <c r="A25" s="76" t="s">
        <v>46</v>
      </c>
      <c r="B25" s="72" t="s">
        <v>45</v>
      </c>
      <c r="C25" s="133">
        <v>1000</v>
      </c>
      <c r="D25" s="133">
        <v>1000</v>
      </c>
    </row>
    <row r="26" spans="1:4" ht="94.5">
      <c r="A26" s="76" t="s">
        <v>47</v>
      </c>
      <c r="B26" s="72" t="s">
        <v>48</v>
      </c>
      <c r="C26" s="133">
        <v>3000</v>
      </c>
      <c r="D26" s="133">
        <v>3000</v>
      </c>
    </row>
    <row r="27" spans="1:4" ht="47.25" hidden="1">
      <c r="A27" s="77" t="s">
        <v>49</v>
      </c>
      <c r="B27" s="72" t="s">
        <v>50</v>
      </c>
      <c r="C27" s="133">
        <v>0</v>
      </c>
      <c r="D27" s="133">
        <f>D28</f>
        <v>0</v>
      </c>
    </row>
    <row r="28" spans="1:4" hidden="1">
      <c r="A28" s="75" t="s">
        <v>51</v>
      </c>
      <c r="B28" s="72" t="s">
        <v>52</v>
      </c>
      <c r="C28" s="133">
        <v>0</v>
      </c>
      <c r="D28" s="133">
        <v>0</v>
      </c>
    </row>
    <row r="29" spans="1:4" ht="47.25" hidden="1">
      <c r="A29" s="76" t="s">
        <v>53</v>
      </c>
      <c r="B29" s="72" t="s">
        <v>54</v>
      </c>
      <c r="C29" s="133">
        <v>0</v>
      </c>
      <c r="D29" s="133">
        <v>0</v>
      </c>
    </row>
    <row r="30" spans="1:4" s="95" customFormat="1" ht="47.25">
      <c r="A30" s="90" t="s">
        <v>15</v>
      </c>
      <c r="B30" s="81" t="s">
        <v>55</v>
      </c>
      <c r="C30" s="134">
        <f>C31+C33</f>
        <v>89000</v>
      </c>
      <c r="D30" s="134">
        <f>D31+D33</f>
        <v>89000</v>
      </c>
    </row>
    <row r="31" spans="1:4" ht="110.25">
      <c r="A31" s="75" t="s">
        <v>16</v>
      </c>
      <c r="B31" s="78" t="s">
        <v>56</v>
      </c>
      <c r="C31" s="132">
        <f>C32</f>
        <v>44500</v>
      </c>
      <c r="D31" s="132">
        <f>D32</f>
        <v>44500</v>
      </c>
    </row>
    <row r="32" spans="1:4" ht="78.75">
      <c r="A32" s="75" t="s">
        <v>66</v>
      </c>
      <c r="B32" s="78" t="s">
        <v>65</v>
      </c>
      <c r="C32" s="132">
        <v>44500</v>
      </c>
      <c r="D32" s="132">
        <v>44500</v>
      </c>
    </row>
    <row r="33" spans="1:4" ht="94.5">
      <c r="A33" s="76" t="s">
        <v>57</v>
      </c>
      <c r="B33" s="78" t="s">
        <v>58</v>
      </c>
      <c r="C33" s="133">
        <v>44500</v>
      </c>
      <c r="D33" s="133">
        <v>44500</v>
      </c>
    </row>
    <row r="34" spans="1:4" ht="94.5" hidden="1">
      <c r="A34" s="79" t="s">
        <v>60</v>
      </c>
      <c r="B34" s="78" t="s">
        <v>59</v>
      </c>
      <c r="C34" s="132">
        <v>0</v>
      </c>
      <c r="D34" s="132">
        <f>D35</f>
        <v>0</v>
      </c>
    </row>
    <row r="35" spans="1:4" ht="94.5" hidden="1">
      <c r="A35" s="79" t="s">
        <v>63</v>
      </c>
      <c r="B35" s="78" t="s">
        <v>61</v>
      </c>
      <c r="C35" s="132">
        <v>0</v>
      </c>
      <c r="D35" s="132">
        <v>0</v>
      </c>
    </row>
    <row r="36" spans="1:4" ht="94.5" hidden="1">
      <c r="A36" s="79" t="s">
        <v>64</v>
      </c>
      <c r="B36" s="78" t="s">
        <v>62</v>
      </c>
      <c r="C36" s="133">
        <v>0</v>
      </c>
      <c r="D36" s="133">
        <v>0</v>
      </c>
    </row>
    <row r="37" spans="1:4">
      <c r="A37" s="80" t="s">
        <v>17</v>
      </c>
      <c r="B37" s="81" t="s">
        <v>68</v>
      </c>
      <c r="C37" s="134">
        <f>C38</f>
        <v>2232900</v>
      </c>
      <c r="D37" s="134">
        <f>D38</f>
        <v>2289400</v>
      </c>
    </row>
    <row r="38" spans="1:4" ht="47.25">
      <c r="A38" s="77" t="s">
        <v>18</v>
      </c>
      <c r="B38" s="78" t="s">
        <v>69</v>
      </c>
      <c r="C38" s="132">
        <f>C39+C42+C45+C48</f>
        <v>2232900</v>
      </c>
      <c r="D38" s="132">
        <f>D39+D42+D45</f>
        <v>2289400</v>
      </c>
    </row>
    <row r="39" spans="1:4" ht="31.5">
      <c r="A39" s="82" t="s">
        <v>19</v>
      </c>
      <c r="B39" s="78" t="s">
        <v>70</v>
      </c>
      <c r="C39" s="132">
        <f>C40</f>
        <v>819000</v>
      </c>
      <c r="D39" s="132">
        <v>799500</v>
      </c>
    </row>
    <row r="40" spans="1:4" ht="31.5">
      <c r="A40" s="83" t="s">
        <v>20</v>
      </c>
      <c r="B40" s="78" t="s">
        <v>71</v>
      </c>
      <c r="C40" s="132">
        <v>819000</v>
      </c>
      <c r="D40" s="132">
        <v>799500</v>
      </c>
    </row>
    <row r="41" spans="1:4" ht="31.5">
      <c r="A41" s="84" t="s">
        <v>67</v>
      </c>
      <c r="B41" s="78" t="s">
        <v>73</v>
      </c>
      <c r="C41" s="132">
        <v>819000</v>
      </c>
      <c r="D41" s="132">
        <v>799500</v>
      </c>
    </row>
    <row r="42" spans="1:4" ht="47.25">
      <c r="A42" s="82" t="s">
        <v>21</v>
      </c>
      <c r="B42" s="78" t="s">
        <v>74</v>
      </c>
      <c r="C42" s="132">
        <v>1373500</v>
      </c>
      <c r="D42" s="132">
        <f>D43</f>
        <v>1449400</v>
      </c>
    </row>
    <row r="43" spans="1:4">
      <c r="A43" s="85" t="s">
        <v>138</v>
      </c>
      <c r="B43" s="86" t="s">
        <v>139</v>
      </c>
      <c r="C43" s="132">
        <v>1373500</v>
      </c>
      <c r="D43" s="132">
        <v>1449400</v>
      </c>
    </row>
    <row r="44" spans="1:4">
      <c r="A44" s="87" t="s">
        <v>136</v>
      </c>
      <c r="B44" s="86" t="s">
        <v>135</v>
      </c>
      <c r="C44" s="132">
        <v>1373500</v>
      </c>
      <c r="D44" s="132">
        <v>1449400</v>
      </c>
    </row>
    <row r="45" spans="1:4" ht="31.5">
      <c r="A45" s="82" t="s">
        <v>22</v>
      </c>
      <c r="B45" s="78" t="s">
        <v>72</v>
      </c>
      <c r="C45" s="132">
        <f>C46+C47</f>
        <v>40400</v>
      </c>
      <c r="D45" s="132">
        <f>D46+D47</f>
        <v>40500</v>
      </c>
    </row>
    <row r="46" spans="1:4" ht="47.25">
      <c r="A46" s="87" t="s">
        <v>140</v>
      </c>
      <c r="B46" s="78" t="s">
        <v>137</v>
      </c>
      <c r="C46" s="132">
        <v>39700</v>
      </c>
      <c r="D46" s="132">
        <v>39800</v>
      </c>
    </row>
    <row r="47" spans="1:4" ht="47.25">
      <c r="A47" s="89" t="s">
        <v>170</v>
      </c>
      <c r="B47" s="86" t="s">
        <v>171</v>
      </c>
      <c r="C47" s="132">
        <v>700</v>
      </c>
      <c r="D47" s="132">
        <v>700</v>
      </c>
    </row>
    <row r="48" spans="1:4" hidden="1">
      <c r="A48" s="89"/>
      <c r="B48" s="86" t="s">
        <v>173</v>
      </c>
      <c r="C48" s="132"/>
      <c r="D48" s="132"/>
    </row>
    <row r="49" spans="1:5">
      <c r="A49" s="90" t="s">
        <v>24</v>
      </c>
      <c r="B49" s="81"/>
      <c r="C49" s="134">
        <f>C11+C37</f>
        <v>2636700</v>
      </c>
      <c r="D49" s="134">
        <f>D11+D37</f>
        <v>2672400</v>
      </c>
    </row>
    <row r="50" spans="1:5">
      <c r="C50" s="126"/>
      <c r="D50" s="126"/>
    </row>
    <row r="52" spans="1:5">
      <c r="C52" s="91"/>
      <c r="D52" s="91"/>
    </row>
    <row r="53" spans="1:5" ht="18.75">
      <c r="A53" s="94" t="s">
        <v>176</v>
      </c>
      <c r="B53" s="94"/>
      <c r="C53" s="94"/>
      <c r="D53" s="94" t="s">
        <v>181</v>
      </c>
      <c r="E53" s="93"/>
    </row>
  </sheetData>
  <mergeCells count="4">
    <mergeCell ref="A6:D7"/>
    <mergeCell ref="C9:D9"/>
    <mergeCell ref="A9:A10"/>
    <mergeCell ref="B9:B10"/>
  </mergeCells>
  <phoneticPr fontId="13" type="noConversion"/>
  <pageMargins left="0.7" right="0.7" top="0.75" bottom="0.75" header="0.3" footer="0.3"/>
  <pageSetup paperSize="9" scale="68" orientation="portrait" verticalDpi="0" r:id="rId1"/>
</worksheet>
</file>

<file path=xl/worksheets/sheet4.xml><?xml version="1.0" encoding="utf-8"?>
<worksheet xmlns="http://schemas.openxmlformats.org/spreadsheetml/2006/main" xmlns:r="http://schemas.openxmlformats.org/officeDocument/2006/relationships">
  <sheetPr>
    <pageSetUpPr fitToPage="1"/>
  </sheetPr>
  <dimension ref="A1:U26"/>
  <sheetViews>
    <sheetView workbookViewId="0">
      <selection activeCell="B13" sqref="B13"/>
    </sheetView>
  </sheetViews>
  <sheetFormatPr defaultRowHeight="15.75"/>
  <cols>
    <col min="1" max="1" width="18.5703125" style="183" customWidth="1"/>
    <col min="2" max="2" width="28.28515625" style="183" customWidth="1"/>
    <col min="3" max="3" width="57.5703125" style="183" customWidth="1"/>
    <col min="4" max="4" width="0.140625" style="98" hidden="1" customWidth="1"/>
    <col min="5" max="9" width="9.140625" style="98" hidden="1" customWidth="1"/>
    <col min="10" max="10" width="8.5703125" style="98" hidden="1" customWidth="1"/>
    <col min="11" max="14" width="9.140625" style="98" hidden="1" customWidth="1"/>
    <col min="15" max="15" width="0.140625" style="98" customWidth="1"/>
    <col min="16" max="16" width="8.28515625" style="98" hidden="1" customWidth="1"/>
    <col min="17" max="21" width="9.140625" style="98" hidden="1" customWidth="1"/>
    <col min="22" max="16384" width="9.140625" style="98"/>
  </cols>
  <sheetData>
    <row r="1" spans="1:3">
      <c r="A1" s="182"/>
      <c r="C1" s="184" t="s">
        <v>269</v>
      </c>
    </row>
    <row r="2" spans="1:3">
      <c r="A2" s="182"/>
      <c r="C2" s="184" t="s">
        <v>287</v>
      </c>
    </row>
    <row r="3" spans="1:3">
      <c r="A3" s="182"/>
      <c r="C3" s="221" t="s">
        <v>625</v>
      </c>
    </row>
    <row r="4" spans="1:3">
      <c r="A4" s="182"/>
      <c r="C4" s="221" t="s">
        <v>686</v>
      </c>
    </row>
    <row r="6" spans="1:3" ht="15">
      <c r="A6" s="567" t="s">
        <v>687</v>
      </c>
      <c r="B6" s="567"/>
      <c r="C6" s="567"/>
    </row>
    <row r="7" spans="1:3" ht="15.75" customHeight="1">
      <c r="A7" s="567"/>
      <c r="B7" s="567"/>
      <c r="C7" s="567"/>
    </row>
    <row r="8" spans="1:3" ht="15">
      <c r="A8" s="568"/>
      <c r="B8" s="568"/>
      <c r="C8" s="568"/>
    </row>
    <row r="9" spans="1:3" ht="35.25" customHeight="1">
      <c r="A9" s="569" t="s">
        <v>0</v>
      </c>
      <c r="B9" s="570"/>
      <c r="C9" s="571" t="s">
        <v>245</v>
      </c>
    </row>
    <row r="10" spans="1:3" ht="56.25" customHeight="1">
      <c r="A10" s="185" t="s">
        <v>246</v>
      </c>
      <c r="B10" s="186" t="s">
        <v>247</v>
      </c>
      <c r="C10" s="572"/>
    </row>
    <row r="11" spans="1:3" ht="33.75" customHeight="1">
      <c r="A11" s="187">
        <v>992</v>
      </c>
      <c r="B11" s="573" t="s">
        <v>626</v>
      </c>
      <c r="C11" s="574"/>
    </row>
    <row r="12" spans="1:3" ht="31.5">
      <c r="A12" s="187">
        <v>992</v>
      </c>
      <c r="B12" s="188" t="s">
        <v>627</v>
      </c>
      <c r="C12" s="189" t="s">
        <v>628</v>
      </c>
    </row>
    <row r="13" spans="1:3" ht="31.5">
      <c r="A13" s="187">
        <v>992</v>
      </c>
      <c r="B13" s="188" t="s">
        <v>797</v>
      </c>
      <c r="C13" s="189" t="s">
        <v>629</v>
      </c>
    </row>
    <row r="14" spans="1:3" ht="42" customHeight="1">
      <c r="A14" s="187">
        <v>992</v>
      </c>
      <c r="B14" s="188" t="s">
        <v>630</v>
      </c>
      <c r="C14" s="189" t="s">
        <v>631</v>
      </c>
    </row>
    <row r="15" spans="1:3" ht="31.5">
      <c r="A15" s="187">
        <v>992</v>
      </c>
      <c r="B15" s="188" t="s">
        <v>243</v>
      </c>
      <c r="C15" s="190" t="s">
        <v>242</v>
      </c>
    </row>
    <row r="16" spans="1:3">
      <c r="A16" s="187">
        <v>992</v>
      </c>
      <c r="B16" s="188" t="s">
        <v>244</v>
      </c>
      <c r="C16" s="190" t="s">
        <v>248</v>
      </c>
    </row>
    <row r="17" spans="1:3" ht="31.5">
      <c r="A17" s="187">
        <v>992</v>
      </c>
      <c r="B17" s="188" t="s">
        <v>649</v>
      </c>
      <c r="C17" s="191" t="s">
        <v>67</v>
      </c>
    </row>
    <row r="18" spans="1:3" ht="41.25" customHeight="1">
      <c r="A18" s="187">
        <v>992</v>
      </c>
      <c r="B18" s="188" t="s">
        <v>548</v>
      </c>
      <c r="C18" s="191" t="s">
        <v>249</v>
      </c>
    </row>
    <row r="19" spans="1:3">
      <c r="A19" s="187">
        <v>992</v>
      </c>
      <c r="B19" s="193" t="s">
        <v>549</v>
      </c>
      <c r="C19" s="192" t="s">
        <v>136</v>
      </c>
    </row>
    <row r="20" spans="1:3" ht="31.5">
      <c r="A20" s="187">
        <v>992</v>
      </c>
      <c r="B20" s="218" t="s">
        <v>546</v>
      </c>
      <c r="C20" s="219" t="s">
        <v>75</v>
      </c>
    </row>
    <row r="21" spans="1:3" ht="69.75" customHeight="1">
      <c r="A21" s="187">
        <v>992</v>
      </c>
      <c r="B21" s="194" t="s">
        <v>250</v>
      </c>
      <c r="C21" s="195" t="s">
        <v>251</v>
      </c>
    </row>
    <row r="22" spans="1:3" ht="47.25">
      <c r="A22" s="187">
        <v>992</v>
      </c>
      <c r="B22" s="218" t="s">
        <v>541</v>
      </c>
      <c r="C22" s="220" t="s">
        <v>140</v>
      </c>
    </row>
    <row r="23" spans="1:3" ht="47.25">
      <c r="A23" s="187">
        <v>992</v>
      </c>
      <c r="B23" s="218" t="s">
        <v>543</v>
      </c>
      <c r="C23" s="220" t="s">
        <v>172</v>
      </c>
    </row>
    <row r="26" spans="1:3" ht="112.5" customHeight="1">
      <c r="A26" s="575" t="s">
        <v>561</v>
      </c>
      <c r="B26" s="575"/>
      <c r="C26" s="196" t="s">
        <v>562</v>
      </c>
    </row>
  </sheetData>
  <mergeCells count="5">
    <mergeCell ref="A6:C8"/>
    <mergeCell ref="A9:B9"/>
    <mergeCell ref="C9:C10"/>
    <mergeCell ref="B11:C11"/>
    <mergeCell ref="A26:B26"/>
  </mergeCells>
  <pageMargins left="0.70866141732283472" right="0.70866141732283472"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A1:C19"/>
  <sheetViews>
    <sheetView workbookViewId="0">
      <selection activeCell="C2" sqref="C2"/>
    </sheetView>
  </sheetViews>
  <sheetFormatPr defaultRowHeight="15.75"/>
  <cols>
    <col min="1" max="1" width="18.140625" style="183" customWidth="1"/>
    <col min="2" max="2" width="28.42578125" style="183" customWidth="1"/>
    <col min="3" max="3" width="58.28515625" style="183" customWidth="1"/>
  </cols>
  <sheetData>
    <row r="1" spans="1:3">
      <c r="A1" s="182"/>
      <c r="C1" s="184" t="s">
        <v>634</v>
      </c>
    </row>
    <row r="2" spans="1:3">
      <c r="A2" s="182"/>
      <c r="C2" s="184" t="s">
        <v>756</v>
      </c>
    </row>
    <row r="3" spans="1:3">
      <c r="A3" s="182"/>
      <c r="C3" s="184" t="s">
        <v>633</v>
      </c>
    </row>
    <row r="4" spans="1:3">
      <c r="A4" s="182"/>
      <c r="C4" s="221" t="s">
        <v>688</v>
      </c>
    </row>
    <row r="6" spans="1:3" ht="47.25" customHeight="1">
      <c r="A6" s="567" t="s">
        <v>689</v>
      </c>
      <c r="B6" s="567"/>
      <c r="C6" s="567"/>
    </row>
    <row r="7" spans="1:3" ht="15.75" customHeight="1">
      <c r="A7" s="567"/>
      <c r="B7" s="567"/>
      <c r="C7" s="567"/>
    </row>
    <row r="8" spans="1:3" ht="15.75" customHeight="1">
      <c r="A8" s="568"/>
      <c r="B8" s="568"/>
      <c r="C8" s="568"/>
    </row>
    <row r="9" spans="1:3" ht="35.25" customHeight="1">
      <c r="A9" s="569" t="s">
        <v>0</v>
      </c>
      <c r="B9" s="570"/>
      <c r="C9" s="571" t="s">
        <v>255</v>
      </c>
    </row>
    <row r="10" spans="1:3" ht="63">
      <c r="A10" s="203" t="s">
        <v>256</v>
      </c>
      <c r="B10" s="202" t="s">
        <v>257</v>
      </c>
      <c r="C10" s="572"/>
    </row>
    <row r="11" spans="1:3" ht="33.75" customHeight="1">
      <c r="A11" s="187">
        <v>992</v>
      </c>
      <c r="B11" s="573" t="s">
        <v>626</v>
      </c>
      <c r="C11" s="574"/>
    </row>
    <row r="12" spans="1:3" ht="47.25">
      <c r="A12" s="187">
        <v>992</v>
      </c>
      <c r="B12" s="204" t="s">
        <v>258</v>
      </c>
      <c r="C12" s="190" t="s">
        <v>645</v>
      </c>
    </row>
    <row r="13" spans="1:3" ht="53.25" customHeight="1">
      <c r="A13" s="187">
        <v>992</v>
      </c>
      <c r="B13" s="204" t="s">
        <v>259</v>
      </c>
      <c r="C13" s="527" t="s">
        <v>646</v>
      </c>
    </row>
    <row r="14" spans="1:3" ht="47.25">
      <c r="A14" s="187">
        <v>992</v>
      </c>
      <c r="B14" s="204" t="s">
        <v>260</v>
      </c>
      <c r="C14" s="190" t="s">
        <v>647</v>
      </c>
    </row>
    <row r="15" spans="1:3" ht="47.25">
      <c r="A15" s="187">
        <v>992</v>
      </c>
      <c r="B15" s="204" t="s">
        <v>261</v>
      </c>
      <c r="C15" s="190" t="s">
        <v>648</v>
      </c>
    </row>
    <row r="16" spans="1:3" ht="31.5">
      <c r="A16" s="187">
        <v>992</v>
      </c>
      <c r="B16" s="204" t="s">
        <v>262</v>
      </c>
      <c r="C16" s="190" t="s">
        <v>667</v>
      </c>
    </row>
    <row r="17" spans="1:3" ht="31.5">
      <c r="A17" s="187">
        <v>992</v>
      </c>
      <c r="B17" s="204" t="s">
        <v>263</v>
      </c>
      <c r="C17" s="190" t="s">
        <v>668</v>
      </c>
    </row>
    <row r="18" spans="1:3" ht="47.25">
      <c r="A18" s="187">
        <v>992</v>
      </c>
      <c r="B18" s="204" t="s">
        <v>264</v>
      </c>
      <c r="C18" s="190" t="s">
        <v>669</v>
      </c>
    </row>
    <row r="19" spans="1:3" ht="78.75" customHeight="1">
      <c r="A19" s="576" t="s">
        <v>632</v>
      </c>
      <c r="B19" s="576"/>
      <c r="C19" s="198" t="s">
        <v>562</v>
      </c>
    </row>
  </sheetData>
  <mergeCells count="5">
    <mergeCell ref="B11:C11"/>
    <mergeCell ref="A19:B19"/>
    <mergeCell ref="A6:C8"/>
    <mergeCell ref="A9:B9"/>
    <mergeCell ref="C9:C10"/>
  </mergeCell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dimension ref="A1:E40"/>
  <sheetViews>
    <sheetView topLeftCell="A16" workbookViewId="0">
      <selection activeCell="C31" sqref="C31"/>
    </sheetView>
  </sheetViews>
  <sheetFormatPr defaultRowHeight="15.75"/>
  <cols>
    <col min="1" max="1" width="57.5703125" style="215" customWidth="1"/>
    <col min="2" max="2" width="22.7109375" style="215" customWidth="1"/>
    <col min="3" max="3" width="22.28515625" style="215" customWidth="1"/>
    <col min="4" max="4" width="0.140625" style="215" customWidth="1"/>
    <col min="5" max="5" width="15.42578125" style="6" hidden="1" customWidth="1"/>
  </cols>
  <sheetData>
    <row r="1" spans="1:5">
      <c r="A1" s="579" t="s">
        <v>721</v>
      </c>
      <c r="B1" s="580"/>
      <c r="C1" s="580"/>
      <c r="D1" s="5"/>
    </row>
    <row r="2" spans="1:5">
      <c r="A2" s="579" t="s">
        <v>798</v>
      </c>
      <c r="B2" s="580"/>
      <c r="C2" s="580"/>
      <c r="D2" s="5"/>
    </row>
    <row r="3" spans="1:5">
      <c r="A3" s="579" t="s">
        <v>615</v>
      </c>
      <c r="B3" s="580"/>
      <c r="C3" s="580"/>
      <c r="D3" s="5"/>
    </row>
    <row r="4" spans="1:5">
      <c r="A4" s="579" t="s">
        <v>690</v>
      </c>
      <c r="B4" s="580"/>
      <c r="C4" s="580"/>
      <c r="D4" s="5"/>
    </row>
    <row r="6" spans="1:5">
      <c r="A6" s="577" t="s">
        <v>78</v>
      </c>
      <c r="B6" s="578"/>
      <c r="C6" s="578"/>
      <c r="D6" s="578"/>
      <c r="E6" s="578"/>
    </row>
    <row r="7" spans="1:5" ht="32.25" customHeight="1">
      <c r="A7" s="577" t="s">
        <v>691</v>
      </c>
      <c r="B7" s="577"/>
      <c r="C7" s="577"/>
      <c r="D7" s="577"/>
      <c r="E7" s="577"/>
    </row>
    <row r="8" spans="1:5">
      <c r="A8" s="214"/>
    </row>
    <row r="9" spans="1:5">
      <c r="A9" s="8" t="s">
        <v>79</v>
      </c>
      <c r="B9" s="8" t="s">
        <v>79</v>
      </c>
      <c r="C9" s="47" t="s">
        <v>134</v>
      </c>
      <c r="D9" s="8"/>
      <c r="E9" s="8" t="s">
        <v>147</v>
      </c>
    </row>
    <row r="10" spans="1:5" ht="15">
      <c r="A10" s="155" t="s">
        <v>80</v>
      </c>
      <c r="B10" s="155" t="s">
        <v>81</v>
      </c>
      <c r="C10" s="155" t="s">
        <v>614</v>
      </c>
      <c r="D10" s="174"/>
      <c r="E10" s="174" t="s">
        <v>239</v>
      </c>
    </row>
    <row r="11" spans="1:5" ht="15">
      <c r="A11" s="153" t="s">
        <v>82</v>
      </c>
      <c r="B11" s="235" t="s">
        <v>83</v>
      </c>
      <c r="C11" s="249">
        <f>C12+C13+C14+C16+C17+C18</f>
        <v>5234359.4800000004</v>
      </c>
      <c r="D11" s="208">
        <f>D18+D17+D14+D13+D12</f>
        <v>1670640</v>
      </c>
      <c r="E11" s="209">
        <f>SUM(E12:E18)</f>
        <v>1609030</v>
      </c>
    </row>
    <row r="12" spans="1:5" ht="30">
      <c r="A12" s="154" t="s">
        <v>84</v>
      </c>
      <c r="B12" s="236" t="s">
        <v>85</v>
      </c>
      <c r="C12" s="237">
        <v>911447</v>
      </c>
      <c r="D12" s="205">
        <v>358140</v>
      </c>
      <c r="E12" s="210">
        <v>295330</v>
      </c>
    </row>
    <row r="13" spans="1:5" ht="45">
      <c r="A13" s="154" t="s">
        <v>86</v>
      </c>
      <c r="B13" s="236" t="s">
        <v>87</v>
      </c>
      <c r="C13" s="237">
        <v>3388095.48</v>
      </c>
      <c r="D13" s="205">
        <v>1218200</v>
      </c>
      <c r="E13" s="210">
        <v>1219400</v>
      </c>
    </row>
    <row r="14" spans="1:5" ht="45">
      <c r="A14" s="154" t="s">
        <v>88</v>
      </c>
      <c r="B14" s="236" t="s">
        <v>89</v>
      </c>
      <c r="C14" s="250">
        <v>913117</v>
      </c>
      <c r="D14" s="205">
        <v>90700</v>
      </c>
      <c r="E14" s="210">
        <v>90700</v>
      </c>
    </row>
    <row r="15" spans="1:5" ht="60" hidden="1">
      <c r="A15" s="154" t="s">
        <v>192</v>
      </c>
      <c r="B15" s="238" t="s">
        <v>193</v>
      </c>
      <c r="C15" s="239">
        <v>0</v>
      </c>
      <c r="D15" s="205" t="s">
        <v>236</v>
      </c>
      <c r="E15" s="205" t="s">
        <v>236</v>
      </c>
    </row>
    <row r="16" spans="1:5" ht="15">
      <c r="A16" s="154" t="s">
        <v>192</v>
      </c>
      <c r="B16" s="238" t="s">
        <v>193</v>
      </c>
      <c r="C16" s="239">
        <v>0</v>
      </c>
      <c r="D16" s="205"/>
      <c r="E16" s="205"/>
    </row>
    <row r="17" spans="1:5" ht="15">
      <c r="A17" s="154" t="s">
        <v>90</v>
      </c>
      <c r="B17" s="236" t="s">
        <v>91</v>
      </c>
      <c r="C17" s="237">
        <v>1000</v>
      </c>
      <c r="D17" s="205">
        <v>3000</v>
      </c>
      <c r="E17" s="210">
        <v>3000</v>
      </c>
    </row>
    <row r="18" spans="1:5" ht="15">
      <c r="A18" s="156" t="s">
        <v>201</v>
      </c>
      <c r="B18" s="238" t="s">
        <v>198</v>
      </c>
      <c r="C18" s="239">
        <v>20700</v>
      </c>
      <c r="D18" s="205">
        <v>600</v>
      </c>
      <c r="E18" s="210">
        <v>600</v>
      </c>
    </row>
    <row r="19" spans="1:5" ht="15">
      <c r="A19" s="153" t="s">
        <v>145</v>
      </c>
      <c r="B19" s="240" t="s">
        <v>146</v>
      </c>
      <c r="C19" s="241">
        <f>C20</f>
        <v>173700</v>
      </c>
      <c r="D19" s="211">
        <v>35100</v>
      </c>
      <c r="E19" s="212">
        <f>E20</f>
        <v>35100</v>
      </c>
    </row>
    <row r="20" spans="1:5" ht="18" customHeight="1">
      <c r="A20" s="154" t="s">
        <v>144</v>
      </c>
      <c r="B20" s="238" t="s">
        <v>143</v>
      </c>
      <c r="C20" s="239">
        <v>173700</v>
      </c>
      <c r="D20" s="205" t="s">
        <v>235</v>
      </c>
      <c r="E20" s="210">
        <v>35100</v>
      </c>
    </row>
    <row r="21" spans="1:5" ht="28.5">
      <c r="A21" s="153" t="s">
        <v>92</v>
      </c>
      <c r="B21" s="235" t="s">
        <v>93</v>
      </c>
      <c r="C21" s="241">
        <f>C22+C23</f>
        <v>29000</v>
      </c>
      <c r="D21" s="211">
        <v>30000</v>
      </c>
      <c r="E21" s="212">
        <v>30000</v>
      </c>
    </row>
    <row r="22" spans="1:5" ht="15">
      <c r="A22" s="154" t="s">
        <v>638</v>
      </c>
      <c r="B22" s="236" t="s">
        <v>95</v>
      </c>
      <c r="C22" s="237">
        <v>1000</v>
      </c>
      <c r="D22" s="205">
        <v>10000</v>
      </c>
      <c r="E22" s="210">
        <v>10000</v>
      </c>
    </row>
    <row r="23" spans="1:5" ht="45">
      <c r="A23" s="154" t="s">
        <v>777</v>
      </c>
      <c r="B23" s="236" t="s">
        <v>97</v>
      </c>
      <c r="C23" s="237">
        <v>28000</v>
      </c>
      <c r="D23" s="205">
        <v>20000</v>
      </c>
      <c r="E23" s="210">
        <v>20000</v>
      </c>
    </row>
    <row r="24" spans="1:5" ht="15">
      <c r="A24" s="153" t="s">
        <v>98</v>
      </c>
      <c r="B24" s="235" t="s">
        <v>99</v>
      </c>
      <c r="C24" s="241">
        <f>C25+C26</f>
        <v>479052.39</v>
      </c>
      <c r="D24" s="211">
        <f>D25</f>
        <v>350000</v>
      </c>
      <c r="E24" s="212">
        <f>E25</f>
        <v>350000</v>
      </c>
    </row>
    <row r="25" spans="1:5" ht="15">
      <c r="A25" s="154" t="s">
        <v>100</v>
      </c>
      <c r="B25" s="236" t="s">
        <v>101</v>
      </c>
      <c r="C25" s="237">
        <v>478052.39</v>
      </c>
      <c r="D25" s="205">
        <v>350000</v>
      </c>
      <c r="E25" s="210">
        <v>350000</v>
      </c>
    </row>
    <row r="26" spans="1:5" ht="15">
      <c r="A26" s="154" t="s">
        <v>299</v>
      </c>
      <c r="B26" s="238" t="s">
        <v>298</v>
      </c>
      <c r="C26" s="237">
        <v>1000</v>
      </c>
      <c r="D26" s="205"/>
      <c r="E26" s="210"/>
    </row>
    <row r="27" spans="1:5" ht="15">
      <c r="A27" s="153" t="s">
        <v>102</v>
      </c>
      <c r="B27" s="235" t="s">
        <v>103</v>
      </c>
      <c r="C27" s="241">
        <f>C28</f>
        <v>345740.52</v>
      </c>
      <c r="D27" s="211">
        <f>D28</f>
        <v>67400</v>
      </c>
      <c r="E27" s="212">
        <f>E28</f>
        <v>65400</v>
      </c>
    </row>
    <row r="28" spans="1:5" ht="15">
      <c r="A28" s="154" t="s">
        <v>111</v>
      </c>
      <c r="B28" s="238" t="s">
        <v>112</v>
      </c>
      <c r="C28" s="237">
        <v>345740.52</v>
      </c>
      <c r="D28" s="205">
        <v>67400</v>
      </c>
      <c r="E28" s="210">
        <v>65400</v>
      </c>
    </row>
    <row r="29" spans="1:5" ht="15">
      <c r="A29" s="153" t="s">
        <v>300</v>
      </c>
      <c r="B29" s="240" t="s">
        <v>266</v>
      </c>
      <c r="C29" s="241">
        <f>C31+C30</f>
        <v>7500</v>
      </c>
      <c r="D29" s="211">
        <f>D31</f>
        <v>1000</v>
      </c>
      <c r="E29" s="212">
        <f>E31</f>
        <v>1000</v>
      </c>
    </row>
    <row r="30" spans="1:5" ht="30">
      <c r="A30" s="154" t="s">
        <v>302</v>
      </c>
      <c r="B30" s="238" t="s">
        <v>301</v>
      </c>
      <c r="C30" s="237">
        <v>4500</v>
      </c>
      <c r="D30" s="211"/>
      <c r="E30" s="212"/>
    </row>
    <row r="31" spans="1:5" ht="18" customHeight="1">
      <c r="A31" s="173" t="s">
        <v>240</v>
      </c>
      <c r="B31" s="242" t="s">
        <v>265</v>
      </c>
      <c r="C31" s="237">
        <v>3000</v>
      </c>
      <c r="D31" s="205">
        <v>1000</v>
      </c>
      <c r="E31" s="210">
        <v>1000</v>
      </c>
    </row>
    <row r="32" spans="1:5" ht="15">
      <c r="A32" s="153" t="s">
        <v>106</v>
      </c>
      <c r="B32" s="235" t="s">
        <v>107</v>
      </c>
      <c r="C32" s="241">
        <f>C33</f>
        <v>506800</v>
      </c>
      <c r="D32" s="211" t="e">
        <f>D33+#REF!</f>
        <v>#REF!</v>
      </c>
      <c r="E32" s="212" t="e">
        <f>E33+#REF!</f>
        <v>#REF!</v>
      </c>
    </row>
    <row r="33" spans="1:5" ht="15">
      <c r="A33" s="154" t="s">
        <v>108</v>
      </c>
      <c r="B33" s="236" t="s">
        <v>109</v>
      </c>
      <c r="C33" s="237">
        <v>506800</v>
      </c>
      <c r="D33" s="205">
        <v>166000</v>
      </c>
      <c r="E33" s="210">
        <v>172450</v>
      </c>
    </row>
    <row r="34" spans="1:5" ht="15">
      <c r="A34" s="153" t="s">
        <v>303</v>
      </c>
      <c r="B34" s="235">
        <v>1000</v>
      </c>
      <c r="C34" s="241">
        <f>C35</f>
        <v>173000</v>
      </c>
      <c r="D34" s="211">
        <f>D35</f>
        <v>45000</v>
      </c>
      <c r="E34" s="212">
        <f>E35</f>
        <v>45000</v>
      </c>
    </row>
    <row r="35" spans="1:5" ht="15">
      <c r="A35" s="154" t="s">
        <v>184</v>
      </c>
      <c r="B35" s="236">
        <v>1001</v>
      </c>
      <c r="C35" s="237">
        <v>173000</v>
      </c>
      <c r="D35" s="205">
        <v>45000</v>
      </c>
      <c r="E35" s="210">
        <v>45000</v>
      </c>
    </row>
    <row r="36" spans="1:5" ht="15">
      <c r="A36" s="153"/>
      <c r="B36" s="235"/>
      <c r="C36" s="241"/>
      <c r="D36" s="205"/>
      <c r="E36" s="210"/>
    </row>
    <row r="37" spans="1:5" ht="15">
      <c r="A37" s="154"/>
      <c r="B37" s="236"/>
      <c r="C37" s="237"/>
      <c r="D37" s="205"/>
      <c r="E37" s="210"/>
    </row>
    <row r="38" spans="1:5" ht="15">
      <c r="A38" s="153" t="s">
        <v>110</v>
      </c>
      <c r="B38" s="235"/>
      <c r="C38" s="243">
        <f>C11+C19+C21+C24+C27+C29+C32+C34+C36</f>
        <v>6949152.3900000006</v>
      </c>
      <c r="D38" s="206" t="e">
        <f>D11+D19+D21+D24+#REF!+D32+D34+D27</f>
        <v>#REF!</v>
      </c>
      <c r="E38" s="207" t="e">
        <f>E11+E19+E21+E24+#REF!+E32+E34+E27</f>
        <v>#REF!</v>
      </c>
    </row>
    <row r="39" spans="1:5">
      <c r="E39" s="127"/>
    </row>
    <row r="40" spans="1:5" ht="18.75">
      <c r="A40" s="1" t="s">
        <v>561</v>
      </c>
      <c r="C40" s="251" t="s">
        <v>562</v>
      </c>
      <c r="E40" s="3" t="s">
        <v>181</v>
      </c>
    </row>
  </sheetData>
  <mergeCells count="6">
    <mergeCell ref="A6:E6"/>
    <mergeCell ref="A7:E7"/>
    <mergeCell ref="A1:C1"/>
    <mergeCell ref="A2:C2"/>
    <mergeCell ref="A3:C3"/>
    <mergeCell ref="A4:C4"/>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G40"/>
  <sheetViews>
    <sheetView workbookViewId="0">
      <selection activeCell="A2" sqref="A2:E2"/>
    </sheetView>
  </sheetViews>
  <sheetFormatPr defaultRowHeight="15.75"/>
  <cols>
    <col min="1" max="1" width="49.7109375" style="4" customWidth="1"/>
    <col min="2" max="2" width="13.28515625" style="4" customWidth="1"/>
    <col min="3" max="3" width="18.7109375" style="152" hidden="1" customWidth="1"/>
    <col min="4" max="4" width="15.7109375" style="152" customWidth="1"/>
    <col min="5" max="5" width="18.85546875" style="6" customWidth="1"/>
    <col min="6" max="7" width="9.140625" hidden="1" customWidth="1"/>
  </cols>
  <sheetData>
    <row r="1" spans="1:5">
      <c r="A1" s="579" t="s">
        <v>778</v>
      </c>
      <c r="B1" s="580"/>
      <c r="C1" s="580"/>
      <c r="D1" s="580"/>
      <c r="E1" s="580"/>
    </row>
    <row r="2" spans="1:5">
      <c r="A2" s="579" t="s">
        <v>799</v>
      </c>
      <c r="B2" s="580"/>
      <c r="C2" s="580"/>
      <c r="D2" s="580"/>
      <c r="E2" s="580"/>
    </row>
    <row r="3" spans="1:5">
      <c r="A3" s="579" t="s">
        <v>616</v>
      </c>
      <c r="B3" s="580"/>
      <c r="C3" s="580"/>
      <c r="D3" s="580"/>
      <c r="E3" s="580"/>
    </row>
    <row r="4" spans="1:5">
      <c r="A4" s="579" t="s">
        <v>692</v>
      </c>
      <c r="B4" s="580"/>
      <c r="C4" s="580"/>
      <c r="D4" s="580"/>
      <c r="E4" s="580"/>
    </row>
    <row r="6" spans="1:5">
      <c r="A6" s="577" t="s">
        <v>78</v>
      </c>
      <c r="B6" s="578"/>
      <c r="C6" s="578"/>
      <c r="D6" s="578"/>
      <c r="E6" s="578"/>
    </row>
    <row r="7" spans="1:5" ht="32.25" customHeight="1">
      <c r="A7" s="577" t="s">
        <v>693</v>
      </c>
      <c r="B7" s="577"/>
      <c r="C7" s="577"/>
      <c r="D7" s="577"/>
      <c r="E7" s="577"/>
    </row>
    <row r="8" spans="1:5">
      <c r="A8" s="7"/>
    </row>
    <row r="9" spans="1:5">
      <c r="A9" s="8" t="s">
        <v>79</v>
      </c>
      <c r="B9" s="8" t="s">
        <v>79</v>
      </c>
      <c r="C9" s="8"/>
      <c r="D9" s="8"/>
      <c r="E9" s="8" t="s">
        <v>147</v>
      </c>
    </row>
    <row r="10" spans="1:5" ht="15">
      <c r="A10" s="155" t="s">
        <v>80</v>
      </c>
      <c r="B10" s="155" t="s">
        <v>81</v>
      </c>
      <c r="C10" s="155" t="s">
        <v>239</v>
      </c>
      <c r="D10" s="155" t="s">
        <v>651</v>
      </c>
      <c r="E10" s="155" t="s">
        <v>685</v>
      </c>
    </row>
    <row r="11" spans="1:5" ht="15">
      <c r="A11" s="153" t="s">
        <v>82</v>
      </c>
      <c r="B11" s="235" t="s">
        <v>83</v>
      </c>
      <c r="C11" s="249">
        <f>C12+C13+C14+C16+C17</f>
        <v>4368023.87</v>
      </c>
      <c r="D11" s="249">
        <f>D12+D13+D14+D16+D17</f>
        <v>3276905</v>
      </c>
      <c r="E11" s="249">
        <f>E12+E13+E14+E16+E17</f>
        <v>3202157</v>
      </c>
    </row>
    <row r="12" spans="1:5" ht="45">
      <c r="A12" s="154" t="s">
        <v>84</v>
      </c>
      <c r="B12" s="236" t="s">
        <v>85</v>
      </c>
      <c r="C12" s="237">
        <v>601370</v>
      </c>
      <c r="D12" s="237">
        <v>911447</v>
      </c>
      <c r="E12" s="237">
        <v>911447</v>
      </c>
    </row>
    <row r="13" spans="1:5" ht="59.25" customHeight="1">
      <c r="A13" s="154" t="s">
        <v>86</v>
      </c>
      <c r="B13" s="236" t="s">
        <v>87</v>
      </c>
      <c r="C13" s="237">
        <v>3118703.95</v>
      </c>
      <c r="D13" s="237">
        <v>1450641</v>
      </c>
      <c r="E13" s="237">
        <v>1375893</v>
      </c>
    </row>
    <row r="14" spans="1:5" ht="49.5" customHeight="1">
      <c r="A14" s="154" t="s">
        <v>88</v>
      </c>
      <c r="B14" s="236" t="s">
        <v>89</v>
      </c>
      <c r="C14" s="250">
        <v>644249.92000000004</v>
      </c>
      <c r="D14" s="250">
        <v>913117</v>
      </c>
      <c r="E14" s="250">
        <v>913117</v>
      </c>
    </row>
    <row r="15" spans="1:5" ht="15" hidden="1">
      <c r="A15" s="154" t="s">
        <v>192</v>
      </c>
      <c r="B15" s="238" t="s">
        <v>193</v>
      </c>
      <c r="C15" s="239">
        <v>0</v>
      </c>
      <c r="D15" s="239">
        <v>0</v>
      </c>
      <c r="E15" s="239">
        <v>0</v>
      </c>
    </row>
    <row r="16" spans="1:5" ht="15">
      <c r="A16" s="154" t="s">
        <v>90</v>
      </c>
      <c r="B16" s="236" t="s">
        <v>91</v>
      </c>
      <c r="C16" s="237">
        <v>3000</v>
      </c>
      <c r="D16" s="237">
        <v>1000</v>
      </c>
      <c r="E16" s="237">
        <v>1000</v>
      </c>
    </row>
    <row r="17" spans="1:5" ht="15">
      <c r="A17" s="156" t="s">
        <v>201</v>
      </c>
      <c r="B17" s="238" t="s">
        <v>198</v>
      </c>
      <c r="C17" s="239">
        <v>700</v>
      </c>
      <c r="D17" s="239">
        <v>700</v>
      </c>
      <c r="E17" s="239">
        <v>700</v>
      </c>
    </row>
    <row r="18" spans="1:5" ht="15">
      <c r="A18" s="153" t="s">
        <v>145</v>
      </c>
      <c r="B18" s="240" t="s">
        <v>146</v>
      </c>
      <c r="C18" s="241">
        <f>C19</f>
        <v>126100</v>
      </c>
      <c r="D18" s="241">
        <f>D19</f>
        <v>182000</v>
      </c>
      <c r="E18" s="241">
        <f>E19</f>
        <v>188800</v>
      </c>
    </row>
    <row r="19" spans="1:5" ht="15" customHeight="1">
      <c r="A19" s="154" t="s">
        <v>144</v>
      </c>
      <c r="B19" s="238" t="s">
        <v>143</v>
      </c>
      <c r="C19" s="239">
        <v>126100</v>
      </c>
      <c r="D19" s="239">
        <v>182000</v>
      </c>
      <c r="E19" s="239">
        <v>188800</v>
      </c>
    </row>
    <row r="20" spans="1:5" ht="32.25" customHeight="1">
      <c r="A20" s="153" t="s">
        <v>92</v>
      </c>
      <c r="B20" s="235" t="s">
        <v>93</v>
      </c>
      <c r="C20" s="241">
        <f>C21+C22</f>
        <v>55200</v>
      </c>
      <c r="D20" s="241">
        <f>D21+D22</f>
        <v>31000</v>
      </c>
      <c r="E20" s="241">
        <f>E21+E22</f>
        <v>31000</v>
      </c>
    </row>
    <row r="21" spans="1:5" ht="21" customHeight="1">
      <c r="A21" s="154" t="s">
        <v>638</v>
      </c>
      <c r="B21" s="236" t="s">
        <v>95</v>
      </c>
      <c r="C21" s="237">
        <v>31600</v>
      </c>
      <c r="D21" s="237">
        <v>1000</v>
      </c>
      <c r="E21" s="237">
        <v>1000</v>
      </c>
    </row>
    <row r="22" spans="1:5" ht="45">
      <c r="A22" s="154" t="s">
        <v>777</v>
      </c>
      <c r="B22" s="236" t="s">
        <v>97</v>
      </c>
      <c r="C22" s="237">
        <v>23600</v>
      </c>
      <c r="D22" s="237">
        <v>30000</v>
      </c>
      <c r="E22" s="237">
        <v>30000</v>
      </c>
    </row>
    <row r="23" spans="1:5" ht="15">
      <c r="A23" s="153" t="s">
        <v>98</v>
      </c>
      <c r="B23" s="235" t="s">
        <v>99</v>
      </c>
      <c r="C23" s="241">
        <f>C24+C25</f>
        <v>294885.67</v>
      </c>
      <c r="D23" s="241">
        <f>D24+D25</f>
        <v>309160</v>
      </c>
      <c r="E23" s="241">
        <f>E24+E25</f>
        <v>326350</v>
      </c>
    </row>
    <row r="24" spans="1:5" ht="15">
      <c r="A24" s="154" t="s">
        <v>100</v>
      </c>
      <c r="B24" s="236" t="s">
        <v>101</v>
      </c>
      <c r="C24" s="237">
        <v>293885.67</v>
      </c>
      <c r="D24" s="237">
        <v>309160</v>
      </c>
      <c r="E24" s="237">
        <v>326350</v>
      </c>
    </row>
    <row r="25" spans="1:5" ht="15" customHeight="1">
      <c r="A25" s="154" t="s">
        <v>299</v>
      </c>
      <c r="B25" s="238" t="s">
        <v>298</v>
      </c>
      <c r="C25" s="237">
        <v>1000</v>
      </c>
      <c r="D25" s="237">
        <v>0</v>
      </c>
      <c r="E25" s="237">
        <v>0</v>
      </c>
    </row>
    <row r="26" spans="1:5" ht="18" customHeight="1">
      <c r="A26" s="153" t="s">
        <v>102</v>
      </c>
      <c r="B26" s="235" t="s">
        <v>103</v>
      </c>
      <c r="C26" s="241">
        <f>C27</f>
        <v>75514</v>
      </c>
      <c r="D26" s="241">
        <f>D27</f>
        <v>335031</v>
      </c>
      <c r="E26" s="241">
        <f>E27</f>
        <v>335031</v>
      </c>
    </row>
    <row r="27" spans="1:5" ht="15">
      <c r="A27" s="154" t="s">
        <v>111</v>
      </c>
      <c r="B27" s="238" t="s">
        <v>112</v>
      </c>
      <c r="C27" s="237">
        <v>75514</v>
      </c>
      <c r="D27" s="237">
        <v>335031</v>
      </c>
      <c r="E27" s="237">
        <v>335031</v>
      </c>
    </row>
    <row r="28" spans="1:5" ht="15">
      <c r="A28" s="153" t="s">
        <v>300</v>
      </c>
      <c r="B28" s="240" t="s">
        <v>266</v>
      </c>
      <c r="C28" s="241">
        <f>C30+C29</f>
        <v>34000</v>
      </c>
      <c r="D28" s="241">
        <f>D30+D29</f>
        <v>1000</v>
      </c>
      <c r="E28" s="241">
        <f>E30+E29</f>
        <v>1000</v>
      </c>
    </row>
    <row r="29" spans="1:5" ht="30">
      <c r="A29" s="154" t="s">
        <v>302</v>
      </c>
      <c r="B29" s="238" t="s">
        <v>301</v>
      </c>
      <c r="C29" s="237">
        <v>26000</v>
      </c>
      <c r="D29" s="237">
        <v>0</v>
      </c>
      <c r="E29" s="237">
        <v>0</v>
      </c>
    </row>
    <row r="30" spans="1:5" ht="15">
      <c r="A30" s="173" t="s">
        <v>240</v>
      </c>
      <c r="B30" s="242" t="s">
        <v>265</v>
      </c>
      <c r="C30" s="237">
        <v>8000</v>
      </c>
      <c r="D30" s="237">
        <v>1000</v>
      </c>
      <c r="E30" s="237">
        <v>1000</v>
      </c>
    </row>
    <row r="31" spans="1:5" ht="15">
      <c r="A31" s="153" t="s">
        <v>106</v>
      </c>
      <c r="B31" s="235" t="s">
        <v>107</v>
      </c>
      <c r="C31" s="241">
        <f>C32</f>
        <v>636462.13</v>
      </c>
      <c r="D31" s="241">
        <f>D32</f>
        <v>260400</v>
      </c>
      <c r="E31" s="241">
        <f>E32</f>
        <v>260400</v>
      </c>
    </row>
    <row r="32" spans="1:5" ht="15">
      <c r="A32" s="154" t="s">
        <v>108</v>
      </c>
      <c r="B32" s="236" t="s">
        <v>109</v>
      </c>
      <c r="C32" s="237">
        <v>636462.13</v>
      </c>
      <c r="D32" s="237">
        <v>260400</v>
      </c>
      <c r="E32" s="237">
        <v>260400</v>
      </c>
    </row>
    <row r="33" spans="1:5" ht="15">
      <c r="A33" s="153" t="s">
        <v>303</v>
      </c>
      <c r="B33" s="235">
        <v>1000</v>
      </c>
      <c r="C33" s="241">
        <f>C34</f>
        <v>139200</v>
      </c>
      <c r="D33" s="241">
        <f>D34</f>
        <v>173000</v>
      </c>
      <c r="E33" s="241">
        <f>E34</f>
        <v>173000</v>
      </c>
    </row>
    <row r="34" spans="1:5" ht="15">
      <c r="A34" s="154" t="s">
        <v>184</v>
      </c>
      <c r="B34" s="236">
        <v>1001</v>
      </c>
      <c r="C34" s="237">
        <v>139200</v>
      </c>
      <c r="D34" s="237">
        <v>173000</v>
      </c>
      <c r="E34" s="237">
        <v>173000</v>
      </c>
    </row>
    <row r="35" spans="1:5" ht="15">
      <c r="A35" s="153" t="s">
        <v>612</v>
      </c>
      <c r="B35" s="235">
        <v>1100</v>
      </c>
      <c r="C35" s="520"/>
      <c r="D35" s="241">
        <f>D36</f>
        <v>0</v>
      </c>
      <c r="E35" s="241">
        <f>E36</f>
        <v>0</v>
      </c>
    </row>
    <row r="36" spans="1:5" ht="15">
      <c r="A36" s="154" t="s">
        <v>613</v>
      </c>
      <c r="B36" s="236">
        <v>1101</v>
      </c>
      <c r="C36" s="519"/>
      <c r="D36" s="237">
        <v>0</v>
      </c>
      <c r="E36" s="237">
        <v>0</v>
      </c>
    </row>
    <row r="37" spans="1:5" ht="15">
      <c r="A37" s="153" t="s">
        <v>110</v>
      </c>
      <c r="B37" s="235"/>
      <c r="C37" s="270">
        <f>C11+C18+C20+C23+C26+C31+C33+C28</f>
        <v>5729385.6699999999</v>
      </c>
      <c r="D37" s="243">
        <f>D11+D18+D20+D23+D26+D28+D31+D33+D35</f>
        <v>4568496</v>
      </c>
      <c r="E37" s="243">
        <f>E11+E18+E20+E23+E26+E28+E31+E33</f>
        <v>4517738</v>
      </c>
    </row>
    <row r="38" spans="1:5" ht="15">
      <c r="A38" s="271"/>
      <c r="B38" s="272"/>
      <c r="C38" s="273"/>
      <c r="D38" s="273"/>
      <c r="E38" s="273"/>
    </row>
    <row r="39" spans="1:5" ht="15">
      <c r="A39" s="271"/>
      <c r="B39" s="272"/>
      <c r="C39" s="273"/>
      <c r="D39" s="273"/>
      <c r="E39" s="273"/>
    </row>
    <row r="40" spans="1:5" ht="18.75">
      <c r="A40" s="1" t="s">
        <v>561</v>
      </c>
      <c r="E40" s="3" t="s">
        <v>562</v>
      </c>
    </row>
  </sheetData>
  <mergeCells count="6">
    <mergeCell ref="A6:E6"/>
    <mergeCell ref="A7:E7"/>
    <mergeCell ref="A1:E1"/>
    <mergeCell ref="A2:E2"/>
    <mergeCell ref="A3:E3"/>
    <mergeCell ref="A4:E4"/>
  </mergeCells>
  <phoneticPr fontId="13" type="noConversion"/>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dimension ref="A1:D37"/>
  <sheetViews>
    <sheetView zoomScale="75" zoomScaleNormal="75" workbookViewId="0">
      <selection activeCell="A38" sqref="A36:A38"/>
    </sheetView>
  </sheetViews>
  <sheetFormatPr defaultRowHeight="15.75"/>
  <cols>
    <col min="1" max="1" width="65.140625" style="4" customWidth="1"/>
    <col min="2" max="2" width="21.5703125" style="4" customWidth="1"/>
    <col min="3" max="4" width="21.5703125" style="6" customWidth="1"/>
  </cols>
  <sheetData>
    <row r="1" spans="1:4">
      <c r="C1" s="5" t="s">
        <v>149</v>
      </c>
    </row>
    <row r="2" spans="1:4">
      <c r="C2" s="5" t="s">
        <v>25</v>
      </c>
    </row>
    <row r="3" spans="1:4">
      <c r="C3" s="5" t="s">
        <v>178</v>
      </c>
    </row>
    <row r="4" spans="1:4">
      <c r="C4" s="5" t="s">
        <v>197</v>
      </c>
    </row>
    <row r="6" spans="1:4">
      <c r="A6" s="577" t="s">
        <v>78</v>
      </c>
      <c r="B6" s="578"/>
      <c r="C6" s="578"/>
      <c r="D6"/>
    </row>
    <row r="7" spans="1:4" ht="32.25" customHeight="1">
      <c r="A7" s="577" t="s">
        <v>226</v>
      </c>
      <c r="B7" s="577"/>
      <c r="C7" s="577"/>
      <c r="D7"/>
    </row>
    <row r="8" spans="1:4">
      <c r="A8" s="7"/>
    </row>
    <row r="9" spans="1:4">
      <c r="A9" s="8" t="s">
        <v>79</v>
      </c>
      <c r="B9" s="8" t="s">
        <v>79</v>
      </c>
      <c r="C9" s="8"/>
      <c r="D9" s="8" t="s">
        <v>147</v>
      </c>
    </row>
    <row r="10" spans="1:4">
      <c r="A10" s="583" t="s">
        <v>80</v>
      </c>
      <c r="B10" s="583" t="s">
        <v>81</v>
      </c>
      <c r="C10" s="581" t="s">
        <v>3</v>
      </c>
      <c r="D10" s="582"/>
    </row>
    <row r="11" spans="1:4">
      <c r="A11" s="584"/>
      <c r="B11" s="584"/>
      <c r="C11" s="16" t="s">
        <v>175</v>
      </c>
      <c r="D11" s="16" t="s">
        <v>202</v>
      </c>
    </row>
    <row r="12" spans="1:4">
      <c r="A12" s="9" t="s">
        <v>82</v>
      </c>
      <c r="B12" s="10" t="s">
        <v>83</v>
      </c>
      <c r="C12" s="11">
        <f>SUM(C13:C18)</f>
        <v>1958800</v>
      </c>
      <c r="D12" s="11">
        <f>SUM(D13:D18)</f>
        <v>1911700</v>
      </c>
    </row>
    <row r="13" spans="1:4" ht="31.5">
      <c r="A13" s="12" t="s">
        <v>84</v>
      </c>
      <c r="B13" s="13" t="s">
        <v>85</v>
      </c>
      <c r="C13" s="14">
        <v>262000</v>
      </c>
      <c r="D13" s="14">
        <v>263000</v>
      </c>
    </row>
    <row r="14" spans="1:4" ht="47.25">
      <c r="A14" s="12" t="s">
        <v>86</v>
      </c>
      <c r="B14" s="13" t="s">
        <v>87</v>
      </c>
      <c r="C14" s="14">
        <v>1589100</v>
      </c>
      <c r="D14" s="14">
        <v>1636000</v>
      </c>
    </row>
    <row r="15" spans="1:4" ht="47.25">
      <c r="A15" s="12" t="s">
        <v>88</v>
      </c>
      <c r="B15" s="13" t="s">
        <v>89</v>
      </c>
      <c r="C15" s="14">
        <v>9000</v>
      </c>
      <c r="D15" s="14">
        <v>9000</v>
      </c>
    </row>
    <row r="16" spans="1:4">
      <c r="A16" s="49" t="s">
        <v>192</v>
      </c>
      <c r="B16" s="96" t="s">
        <v>193</v>
      </c>
      <c r="C16" s="14">
        <v>95000</v>
      </c>
      <c r="D16" s="14"/>
    </row>
    <row r="17" spans="1:4">
      <c r="A17" s="12" t="s">
        <v>90</v>
      </c>
      <c r="B17" s="13" t="s">
        <v>91</v>
      </c>
      <c r="C17" s="14">
        <v>3000</v>
      </c>
      <c r="D17" s="14">
        <v>3000</v>
      </c>
    </row>
    <row r="18" spans="1:4">
      <c r="A18" s="149" t="s">
        <v>201</v>
      </c>
      <c r="B18" s="96" t="s">
        <v>198</v>
      </c>
      <c r="C18" s="14">
        <v>700</v>
      </c>
      <c r="D18" s="14">
        <v>700</v>
      </c>
    </row>
    <row r="19" spans="1:4">
      <c r="A19" s="9" t="s">
        <v>145</v>
      </c>
      <c r="B19" s="21" t="s">
        <v>146</v>
      </c>
      <c r="C19" s="11">
        <f>C20</f>
        <v>39700</v>
      </c>
      <c r="D19" s="11">
        <f>D20</f>
        <v>39800</v>
      </c>
    </row>
    <row r="20" spans="1:4">
      <c r="A20" s="12" t="s">
        <v>144</v>
      </c>
      <c r="B20" s="17" t="s">
        <v>143</v>
      </c>
      <c r="C20" s="14">
        <v>39700</v>
      </c>
      <c r="D20" s="14">
        <v>39800</v>
      </c>
    </row>
    <row r="21" spans="1:4" ht="31.5">
      <c r="A21" s="9" t="s">
        <v>92</v>
      </c>
      <c r="B21" s="10" t="s">
        <v>93</v>
      </c>
      <c r="C21" s="11">
        <f>SUM(C22:C23)</f>
        <v>41800</v>
      </c>
      <c r="D21" s="11">
        <f>SUM(D22:D23)</f>
        <v>68800</v>
      </c>
    </row>
    <row r="22" spans="1:4" ht="31.5">
      <c r="A22" s="12" t="s">
        <v>94</v>
      </c>
      <c r="B22" s="13" t="s">
        <v>95</v>
      </c>
      <c r="C22" s="14">
        <v>20800</v>
      </c>
      <c r="D22" s="14">
        <v>20800</v>
      </c>
    </row>
    <row r="23" spans="1:4">
      <c r="A23" s="12" t="s">
        <v>96</v>
      </c>
      <c r="B23" s="13" t="s">
        <v>97</v>
      </c>
      <c r="C23" s="14">
        <v>21000</v>
      </c>
      <c r="D23" s="14">
        <v>48000</v>
      </c>
    </row>
    <row r="24" spans="1:4">
      <c r="A24" s="9" t="s">
        <v>98</v>
      </c>
      <c r="B24" s="10" t="s">
        <v>99</v>
      </c>
      <c r="C24" s="11">
        <f>SUM(C25:C25)</f>
        <v>150800</v>
      </c>
      <c r="D24" s="11">
        <f>SUM(D25:D25)</f>
        <v>125000</v>
      </c>
    </row>
    <row r="25" spans="1:4">
      <c r="A25" s="12" t="s">
        <v>100</v>
      </c>
      <c r="B25" s="13" t="s">
        <v>101</v>
      </c>
      <c r="C25" s="14">
        <v>150800</v>
      </c>
      <c r="D25" s="14">
        <v>125000</v>
      </c>
    </row>
    <row r="26" spans="1:4">
      <c r="A26" s="9" t="s">
        <v>102</v>
      </c>
      <c r="B26" s="10" t="s">
        <v>103</v>
      </c>
      <c r="C26" s="11">
        <f>SUM(C27:C28)</f>
        <v>45000</v>
      </c>
      <c r="D26" s="11">
        <f>SUM(D27:D28)</f>
        <v>98000</v>
      </c>
    </row>
    <row r="27" spans="1:4" hidden="1">
      <c r="A27" s="12" t="s">
        <v>104</v>
      </c>
      <c r="B27" s="13" t="s">
        <v>105</v>
      </c>
      <c r="C27" s="14">
        <v>0</v>
      </c>
      <c r="D27" s="14">
        <v>0</v>
      </c>
    </row>
    <row r="28" spans="1:4">
      <c r="A28" s="12" t="s">
        <v>111</v>
      </c>
      <c r="B28" s="13" t="s">
        <v>112</v>
      </c>
      <c r="C28" s="14">
        <v>45000</v>
      </c>
      <c r="D28" s="14">
        <v>98000</v>
      </c>
    </row>
    <row r="29" spans="1:4">
      <c r="A29" s="9" t="s">
        <v>106</v>
      </c>
      <c r="B29" s="10" t="s">
        <v>107</v>
      </c>
      <c r="C29" s="11">
        <f>C30+C31</f>
        <v>340000</v>
      </c>
      <c r="D29" s="11">
        <f>D30+D31</f>
        <v>340000</v>
      </c>
    </row>
    <row r="30" spans="1:4">
      <c r="A30" s="12" t="s">
        <v>108</v>
      </c>
      <c r="B30" s="13" t="s">
        <v>109</v>
      </c>
      <c r="C30" s="14">
        <v>208000</v>
      </c>
      <c r="D30" s="14">
        <v>208000</v>
      </c>
    </row>
    <row r="31" spans="1:4" ht="33" customHeight="1">
      <c r="A31" s="12" t="s">
        <v>168</v>
      </c>
      <c r="B31" s="13">
        <v>801</v>
      </c>
      <c r="C31" s="14">
        <v>132000</v>
      </c>
      <c r="D31" s="14">
        <v>132000</v>
      </c>
    </row>
    <row r="32" spans="1:4">
      <c r="A32" s="9" t="s">
        <v>183</v>
      </c>
      <c r="B32" s="10">
        <v>1001</v>
      </c>
      <c r="C32" s="11">
        <f>C33</f>
        <v>30000</v>
      </c>
      <c r="D32" s="11">
        <f>D33</f>
        <v>30000</v>
      </c>
    </row>
    <row r="33" spans="1:4">
      <c r="A33" s="49" t="s">
        <v>184</v>
      </c>
      <c r="B33" s="13">
        <v>1001</v>
      </c>
      <c r="C33" s="14">
        <v>30000</v>
      </c>
      <c r="D33" s="137">
        <v>30000</v>
      </c>
    </row>
    <row r="34" spans="1:4">
      <c r="A34" s="9" t="s">
        <v>110</v>
      </c>
      <c r="B34" s="10"/>
      <c r="C34" s="11">
        <f>C12+C19+C21+C24+C26+C29+C32</f>
        <v>2606100</v>
      </c>
      <c r="D34" s="11">
        <f>D12+D19+D21+D24+D26+D29+D32</f>
        <v>2613300</v>
      </c>
    </row>
    <row r="35" spans="1:4">
      <c r="C35" s="124"/>
      <c r="D35" s="125"/>
    </row>
    <row r="37" spans="1:4" ht="18.75">
      <c r="A37" s="1" t="s">
        <v>176</v>
      </c>
      <c r="C37" s="3"/>
      <c r="D37" s="3" t="s">
        <v>181</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sheetPr>
    <pageSetUpPr fitToPage="1"/>
  </sheetPr>
  <dimension ref="A1:H209"/>
  <sheetViews>
    <sheetView zoomScale="60" zoomScaleNormal="60" workbookViewId="0">
      <selection activeCell="E207" sqref="E207"/>
    </sheetView>
  </sheetViews>
  <sheetFormatPr defaultColWidth="9.140625" defaultRowHeight="15.75"/>
  <cols>
    <col min="1" max="1" width="85.42578125" style="215" customWidth="1"/>
    <col min="2" max="2" width="21.7109375" style="215" customWidth="1"/>
    <col min="3" max="3" width="20.42578125" style="215" customWidth="1"/>
    <col min="4" max="4" width="14.42578125" style="19" customWidth="1"/>
    <col min="5" max="5" width="49" style="19" customWidth="1"/>
    <col min="6" max="6" width="27.42578125" style="19" hidden="1" customWidth="1"/>
    <col min="7" max="7" width="32.140625" style="15" hidden="1" customWidth="1"/>
    <col min="8" max="16384" width="9.140625" style="98"/>
  </cols>
  <sheetData>
    <row r="1" spans="1:8" ht="20.25">
      <c r="A1" s="393"/>
      <c r="B1" s="393"/>
      <c r="C1" s="393"/>
      <c r="D1" s="394" t="s">
        <v>293</v>
      </c>
      <c r="E1" s="394" t="s">
        <v>722</v>
      </c>
      <c r="F1" s="18"/>
    </row>
    <row r="2" spans="1:8" ht="20.25">
      <c r="A2" s="393"/>
      <c r="B2" s="393"/>
      <c r="C2" s="393"/>
      <c r="D2" s="586" t="s">
        <v>800</v>
      </c>
      <c r="E2" s="586"/>
      <c r="F2" s="586"/>
      <c r="G2" s="586"/>
      <c r="H2" s="586"/>
    </row>
    <row r="3" spans="1:8" ht="20.25">
      <c r="A3" s="393" t="s">
        <v>445</v>
      </c>
      <c r="B3" s="393"/>
      <c r="C3" s="393" t="s">
        <v>617</v>
      </c>
      <c r="D3" s="395"/>
      <c r="E3" s="393"/>
      <c r="F3" s="5"/>
    </row>
    <row r="4" spans="1:8" ht="20.25">
      <c r="A4" s="589" t="s">
        <v>694</v>
      </c>
      <c r="B4" s="589"/>
      <c r="C4" s="589"/>
      <c r="D4" s="589"/>
      <c r="E4" s="589"/>
      <c r="F4" s="223"/>
    </row>
    <row r="5" spans="1:8" ht="20.25">
      <c r="A5" s="393"/>
      <c r="B5" s="393"/>
      <c r="C5" s="393"/>
      <c r="D5" s="394"/>
      <c r="E5" s="394"/>
      <c r="F5" s="18"/>
    </row>
    <row r="6" spans="1:8" ht="23.25">
      <c r="A6" s="587" t="s">
        <v>113</v>
      </c>
      <c r="B6" s="588"/>
      <c r="C6" s="588"/>
      <c r="D6" s="588"/>
      <c r="E6" s="588"/>
      <c r="F6" s="588"/>
      <c r="G6" s="588"/>
    </row>
    <row r="7" spans="1:8" ht="78.75" customHeight="1">
      <c r="A7" s="587" t="s">
        <v>559</v>
      </c>
      <c r="B7" s="587"/>
      <c r="C7" s="587"/>
      <c r="D7" s="587"/>
      <c r="E7" s="587"/>
      <c r="F7" s="587"/>
      <c r="G7" s="587"/>
    </row>
    <row r="8" spans="1:8" ht="22.5">
      <c r="A8" s="587" t="s">
        <v>699</v>
      </c>
      <c r="B8" s="587"/>
      <c r="C8" s="587"/>
      <c r="D8" s="587"/>
      <c r="E8" s="587"/>
      <c r="F8" s="587"/>
      <c r="G8" s="587"/>
    </row>
    <row r="9" spans="1:8" ht="26.25" customHeight="1">
      <c r="A9" s="216"/>
      <c r="E9" s="435" t="s">
        <v>141</v>
      </c>
    </row>
    <row r="10" spans="1:8" ht="16.5" hidden="1" thickBot="1">
      <c r="A10" s="100" t="s">
        <v>79</v>
      </c>
      <c r="B10" s="100" t="s">
        <v>79</v>
      </c>
      <c r="C10" s="100" t="s">
        <v>79</v>
      </c>
      <c r="D10" s="101" t="s">
        <v>79</v>
      </c>
      <c r="E10" s="101"/>
      <c r="F10" s="101"/>
      <c r="G10" s="100" t="s">
        <v>141</v>
      </c>
    </row>
    <row r="11" spans="1:8" ht="35.25" customHeight="1">
      <c r="A11" s="585" t="s">
        <v>80</v>
      </c>
      <c r="B11" s="585" t="s">
        <v>114</v>
      </c>
      <c r="C11" s="585" t="s">
        <v>115</v>
      </c>
      <c r="D11" s="585" t="s">
        <v>81</v>
      </c>
      <c r="E11" s="456" t="s">
        <v>700</v>
      </c>
      <c r="F11" s="451" t="s">
        <v>234</v>
      </c>
      <c r="G11" s="175" t="s">
        <v>241</v>
      </c>
    </row>
    <row r="12" spans="1:8" ht="22.5" hidden="1">
      <c r="A12" s="585"/>
      <c r="B12" s="585"/>
      <c r="C12" s="585"/>
      <c r="D12" s="585"/>
      <c r="E12" s="424"/>
      <c r="F12" s="452">
        <f>F13+F17+F15</f>
        <v>35100</v>
      </c>
      <c r="G12" s="176">
        <f>G13+G17+G15</f>
        <v>35100</v>
      </c>
    </row>
    <row r="13" spans="1:8" ht="31.5" customHeight="1">
      <c r="A13" s="396">
        <v>1</v>
      </c>
      <c r="B13" s="396">
        <v>2</v>
      </c>
      <c r="C13" s="396">
        <v>3</v>
      </c>
      <c r="D13" s="396">
        <v>4</v>
      </c>
      <c r="E13" s="396">
        <v>5</v>
      </c>
      <c r="F13" s="453">
        <f>F14</f>
        <v>25400</v>
      </c>
      <c r="G13" s="177">
        <f>G14</f>
        <v>25400</v>
      </c>
    </row>
    <row r="14" spans="1:8" ht="68.25">
      <c r="A14" s="397" t="s">
        <v>558</v>
      </c>
      <c r="B14" s="396"/>
      <c r="C14" s="396"/>
      <c r="D14" s="396"/>
      <c r="E14" s="398">
        <v>5860635.3899999997</v>
      </c>
      <c r="F14" s="453">
        <v>25400</v>
      </c>
      <c r="G14" s="177">
        <v>25400</v>
      </c>
    </row>
    <row r="15" spans="1:8" ht="80.25" customHeight="1">
      <c r="A15" s="399" t="s">
        <v>304</v>
      </c>
      <c r="B15" s="405">
        <v>7100000000</v>
      </c>
      <c r="C15" s="400"/>
      <c r="D15" s="400"/>
      <c r="E15" s="401">
        <f>E16</f>
        <v>303031</v>
      </c>
      <c r="F15" s="453">
        <f>F16</f>
        <v>7700</v>
      </c>
      <c r="G15" s="177">
        <f>G16</f>
        <v>7700</v>
      </c>
    </row>
    <row r="16" spans="1:8" ht="56.25" customHeight="1">
      <c r="A16" s="399" t="s">
        <v>552</v>
      </c>
      <c r="B16" s="405">
        <v>7110000000</v>
      </c>
      <c r="C16" s="400"/>
      <c r="D16" s="400"/>
      <c r="E16" s="401">
        <f>E17</f>
        <v>303031</v>
      </c>
      <c r="F16" s="453">
        <v>7700</v>
      </c>
      <c r="G16" s="177">
        <v>7700</v>
      </c>
    </row>
    <row r="17" spans="1:7" ht="71.25" customHeight="1">
      <c r="A17" s="399" t="s">
        <v>306</v>
      </c>
      <c r="B17" s="405">
        <v>7110100000</v>
      </c>
      <c r="C17" s="400"/>
      <c r="D17" s="400"/>
      <c r="E17" s="401">
        <f>E18</f>
        <v>303031</v>
      </c>
      <c r="F17" s="453">
        <v>2000</v>
      </c>
      <c r="G17" s="178">
        <v>2000</v>
      </c>
    </row>
    <row r="18" spans="1:7" ht="57.75" customHeight="1">
      <c r="A18" s="399" t="s">
        <v>307</v>
      </c>
      <c r="B18" s="405" t="s">
        <v>308</v>
      </c>
      <c r="C18" s="400"/>
      <c r="D18" s="400"/>
      <c r="E18" s="401">
        <f>E19</f>
        <v>303031</v>
      </c>
      <c r="F18" s="453">
        <v>2000</v>
      </c>
      <c r="G18" s="178">
        <v>2000</v>
      </c>
    </row>
    <row r="19" spans="1:7" ht="84" customHeight="1">
      <c r="A19" s="402" t="s">
        <v>309</v>
      </c>
      <c r="B19" s="457" t="s">
        <v>308</v>
      </c>
      <c r="C19" s="400"/>
      <c r="D19" s="400"/>
      <c r="E19" s="401">
        <f>E20</f>
        <v>303031</v>
      </c>
      <c r="F19" s="454">
        <f>F20</f>
        <v>3000</v>
      </c>
      <c r="G19" s="176">
        <f>G20</f>
        <v>3000</v>
      </c>
    </row>
    <row r="20" spans="1:7" ht="54" customHeight="1">
      <c r="A20" s="402" t="s">
        <v>111</v>
      </c>
      <c r="B20" s="457" t="s">
        <v>308</v>
      </c>
      <c r="C20" s="403">
        <v>200</v>
      </c>
      <c r="D20" s="503" t="s">
        <v>112</v>
      </c>
      <c r="E20" s="404">
        <v>303031</v>
      </c>
      <c r="F20" s="415">
        <v>3000</v>
      </c>
      <c r="G20" s="177">
        <v>3000</v>
      </c>
    </row>
    <row r="21" spans="1:7" ht="39.6" customHeight="1">
      <c r="A21" s="405" t="s">
        <v>313</v>
      </c>
      <c r="B21" s="409" t="s">
        <v>314</v>
      </c>
      <c r="C21" s="409"/>
      <c r="D21" s="409"/>
      <c r="E21" s="401">
        <f>E22+E46+E75+E114+E119+E145</f>
        <v>5557604.3899999997</v>
      </c>
      <c r="F21" s="415">
        <v>54500</v>
      </c>
      <c r="G21" s="177">
        <v>52500</v>
      </c>
    </row>
    <row r="22" spans="1:7" ht="45">
      <c r="A22" s="424" t="s">
        <v>315</v>
      </c>
      <c r="B22" s="449" t="s">
        <v>316</v>
      </c>
      <c r="C22" s="449"/>
      <c r="D22" s="449"/>
      <c r="E22" s="450">
        <f>E23+E26+E29+E34+E38+E42</f>
        <v>4497042.4800000004</v>
      </c>
      <c r="F22" s="415">
        <v>2000</v>
      </c>
      <c r="G22" s="177">
        <v>2000</v>
      </c>
    </row>
    <row r="23" spans="1:7" ht="23.25">
      <c r="A23" s="406" t="s">
        <v>317</v>
      </c>
      <c r="B23" s="407" t="s">
        <v>318</v>
      </c>
      <c r="C23" s="407"/>
      <c r="D23" s="407"/>
      <c r="E23" s="408">
        <f>E24</f>
        <v>911447</v>
      </c>
      <c r="F23" s="454">
        <f>F25+F27+F31+F47+F49+F28</f>
        <v>1218200</v>
      </c>
      <c r="G23" s="179">
        <f>G25+G27+G31+G47+G49+G28</f>
        <v>1219400</v>
      </c>
    </row>
    <row r="24" spans="1:7" ht="124.5" customHeight="1">
      <c r="A24" s="406" t="s">
        <v>310</v>
      </c>
      <c r="B24" s="407" t="s">
        <v>318</v>
      </c>
      <c r="C24" s="407" t="s">
        <v>311</v>
      </c>
      <c r="D24" s="407"/>
      <c r="E24" s="408">
        <f>E25</f>
        <v>911447</v>
      </c>
      <c r="F24" s="415">
        <f>F25</f>
        <v>813100</v>
      </c>
      <c r="G24" s="177">
        <f>G25</f>
        <v>814100</v>
      </c>
    </row>
    <row r="25" spans="1:7" ht="23.25">
      <c r="A25" s="406" t="s">
        <v>119</v>
      </c>
      <c r="B25" s="407" t="s">
        <v>318</v>
      </c>
      <c r="C25" s="407" t="s">
        <v>311</v>
      </c>
      <c r="D25" s="407" t="s">
        <v>85</v>
      </c>
      <c r="E25" s="408">
        <v>911447</v>
      </c>
      <c r="F25" s="415">
        <v>813100</v>
      </c>
      <c r="G25" s="177">
        <v>814100</v>
      </c>
    </row>
    <row r="26" spans="1:7" ht="35.25" customHeight="1">
      <c r="A26" s="406" t="s">
        <v>317</v>
      </c>
      <c r="B26" s="407" t="s">
        <v>319</v>
      </c>
      <c r="C26" s="407"/>
      <c r="D26" s="407"/>
      <c r="E26" s="408">
        <f>E27</f>
        <v>3142815.48</v>
      </c>
      <c r="F26" s="415">
        <v>3000</v>
      </c>
      <c r="G26" s="177">
        <v>3000</v>
      </c>
    </row>
    <row r="27" spans="1:7" ht="116.25">
      <c r="A27" s="406" t="s">
        <v>310</v>
      </c>
      <c r="B27" s="407" t="s">
        <v>319</v>
      </c>
      <c r="C27" s="407" t="s">
        <v>311</v>
      </c>
      <c r="D27" s="407"/>
      <c r="E27" s="408">
        <f>E28</f>
        <v>3142815.48</v>
      </c>
      <c r="F27" s="415">
        <v>3000</v>
      </c>
      <c r="G27" s="177">
        <v>3000</v>
      </c>
    </row>
    <row r="28" spans="1:7" ht="53.45" customHeight="1">
      <c r="A28" s="406" t="s">
        <v>320</v>
      </c>
      <c r="B28" s="407" t="s">
        <v>319</v>
      </c>
      <c r="C28" s="407" t="s">
        <v>311</v>
      </c>
      <c r="D28" s="407" t="s">
        <v>87</v>
      </c>
      <c r="E28" s="408">
        <v>3142815.48</v>
      </c>
      <c r="F28" s="415">
        <f>F29</f>
        <v>264700</v>
      </c>
      <c r="G28" s="177">
        <f>G29</f>
        <v>265700</v>
      </c>
    </row>
    <row r="29" spans="1:7" ht="23.25">
      <c r="A29" s="406" t="s">
        <v>321</v>
      </c>
      <c r="B29" s="407" t="s">
        <v>322</v>
      </c>
      <c r="C29" s="407"/>
      <c r="D29" s="407"/>
      <c r="E29" s="408">
        <f>E30+E32</f>
        <v>245280</v>
      </c>
      <c r="F29" s="415">
        <v>264700</v>
      </c>
      <c r="G29" s="177">
        <v>265700</v>
      </c>
    </row>
    <row r="30" spans="1:7" ht="46.5">
      <c r="A30" s="458" t="s">
        <v>323</v>
      </c>
      <c r="B30" s="407" t="s">
        <v>322</v>
      </c>
      <c r="C30" s="407" t="s">
        <v>312</v>
      </c>
      <c r="D30" s="407"/>
      <c r="E30" s="408">
        <f>E31</f>
        <v>242280</v>
      </c>
      <c r="F30" s="415">
        <f>F31</f>
        <v>135400</v>
      </c>
      <c r="G30" s="177">
        <f>G31</f>
        <v>134600</v>
      </c>
    </row>
    <row r="31" spans="1:7" ht="23.25">
      <c r="A31" s="406" t="s">
        <v>320</v>
      </c>
      <c r="B31" s="407" t="s">
        <v>322</v>
      </c>
      <c r="C31" s="407" t="s">
        <v>312</v>
      </c>
      <c r="D31" s="407" t="s">
        <v>87</v>
      </c>
      <c r="E31" s="408">
        <v>242280</v>
      </c>
      <c r="F31" s="415">
        <v>135400</v>
      </c>
      <c r="G31" s="177">
        <v>134600</v>
      </c>
    </row>
    <row r="32" spans="1:7" ht="23.25">
      <c r="A32" s="458" t="s">
        <v>324</v>
      </c>
      <c r="B32" s="407" t="s">
        <v>322</v>
      </c>
      <c r="C32" s="407" t="s">
        <v>325</v>
      </c>
      <c r="D32" s="407"/>
      <c r="E32" s="408">
        <f>E33</f>
        <v>3000</v>
      </c>
      <c r="F32" s="415">
        <f>F33</f>
        <v>1000</v>
      </c>
      <c r="G32" s="177">
        <f>G33</f>
        <v>1000</v>
      </c>
    </row>
    <row r="33" spans="1:7" ht="23.25">
      <c r="A33" s="406" t="s">
        <v>320</v>
      </c>
      <c r="B33" s="407" t="s">
        <v>411</v>
      </c>
      <c r="C33" s="407" t="s">
        <v>325</v>
      </c>
      <c r="D33" s="407" t="s">
        <v>87</v>
      </c>
      <c r="E33" s="408">
        <v>3000</v>
      </c>
      <c r="F33" s="415">
        <v>1000</v>
      </c>
      <c r="G33" s="177">
        <v>1000</v>
      </c>
    </row>
    <row r="34" spans="1:7" ht="71.25" customHeight="1">
      <c r="A34" s="416" t="s">
        <v>426</v>
      </c>
      <c r="B34" s="449" t="s">
        <v>427</v>
      </c>
      <c r="C34" s="449"/>
      <c r="D34" s="449"/>
      <c r="E34" s="450">
        <f>E35</f>
        <v>20000</v>
      </c>
      <c r="F34" s="415">
        <v>1000</v>
      </c>
      <c r="G34" s="177">
        <v>1000</v>
      </c>
    </row>
    <row r="35" spans="1:7" ht="90">
      <c r="A35" s="399" t="s">
        <v>560</v>
      </c>
      <c r="B35" s="449" t="s">
        <v>428</v>
      </c>
      <c r="C35" s="449"/>
      <c r="D35" s="449"/>
      <c r="E35" s="450">
        <f>E36</f>
        <v>20000</v>
      </c>
      <c r="F35" s="415">
        <f>F36</f>
        <v>1000</v>
      </c>
      <c r="G35" s="177">
        <f>G36</f>
        <v>1000</v>
      </c>
    </row>
    <row r="36" spans="1:7" ht="46.5">
      <c r="A36" s="458" t="s">
        <v>323</v>
      </c>
      <c r="B36" s="449" t="s">
        <v>428</v>
      </c>
      <c r="C36" s="407" t="s">
        <v>312</v>
      </c>
      <c r="D36" s="407"/>
      <c r="E36" s="408">
        <f>E37</f>
        <v>20000</v>
      </c>
      <c r="F36" s="415">
        <v>1000</v>
      </c>
      <c r="G36" s="177">
        <v>1000</v>
      </c>
    </row>
    <row r="37" spans="1:7" s="161" customFormat="1" ht="23.25">
      <c r="A37" s="406" t="s">
        <v>201</v>
      </c>
      <c r="B37" s="449" t="s">
        <v>428</v>
      </c>
      <c r="C37" s="407" t="s">
        <v>312</v>
      </c>
      <c r="D37" s="407" t="s">
        <v>198</v>
      </c>
      <c r="E37" s="408">
        <v>20000</v>
      </c>
      <c r="F37" s="454">
        <v>90700</v>
      </c>
      <c r="G37" s="176">
        <v>90700</v>
      </c>
    </row>
    <row r="38" spans="1:7" ht="71.25" customHeight="1">
      <c r="A38" s="416" t="s">
        <v>429</v>
      </c>
      <c r="B38" s="449" t="s">
        <v>430</v>
      </c>
      <c r="C38" s="449"/>
      <c r="D38" s="449"/>
      <c r="E38" s="450">
        <f>E39</f>
        <v>173000</v>
      </c>
      <c r="F38" s="415">
        <v>1000</v>
      </c>
      <c r="G38" s="177">
        <v>1000</v>
      </c>
    </row>
    <row r="39" spans="1:7" ht="45">
      <c r="A39" s="418" t="s">
        <v>772</v>
      </c>
      <c r="B39" s="449" t="s">
        <v>538</v>
      </c>
      <c r="C39" s="449"/>
      <c r="D39" s="449"/>
      <c r="E39" s="450">
        <f>E40</f>
        <v>173000</v>
      </c>
      <c r="F39" s="415">
        <f>F40</f>
        <v>1000</v>
      </c>
      <c r="G39" s="177">
        <f>G40</f>
        <v>1000</v>
      </c>
    </row>
    <row r="40" spans="1:7" ht="46.5">
      <c r="A40" s="458" t="s">
        <v>760</v>
      </c>
      <c r="B40" s="449" t="s">
        <v>431</v>
      </c>
      <c r="C40" s="407" t="s">
        <v>432</v>
      </c>
      <c r="D40" s="407"/>
      <c r="E40" s="408">
        <f>E41</f>
        <v>173000</v>
      </c>
      <c r="F40" s="415">
        <v>1000</v>
      </c>
      <c r="G40" s="177">
        <v>1000</v>
      </c>
    </row>
    <row r="41" spans="1:7" s="161" customFormat="1" ht="23.25">
      <c r="A41" s="406" t="s">
        <v>184</v>
      </c>
      <c r="B41" s="449" t="s">
        <v>431</v>
      </c>
      <c r="C41" s="407" t="s">
        <v>432</v>
      </c>
      <c r="D41" s="407" t="s">
        <v>187</v>
      </c>
      <c r="E41" s="408">
        <v>173000</v>
      </c>
      <c r="F41" s="454">
        <v>90700</v>
      </c>
      <c r="G41" s="176">
        <v>90700</v>
      </c>
    </row>
    <row r="42" spans="1:7" ht="36" customHeight="1">
      <c r="A42" s="419" t="s">
        <v>433</v>
      </c>
      <c r="B42" s="449" t="s">
        <v>434</v>
      </c>
      <c r="C42" s="449"/>
      <c r="D42" s="449"/>
      <c r="E42" s="450">
        <f>E43</f>
        <v>4500</v>
      </c>
      <c r="F42" s="415">
        <v>1000</v>
      </c>
      <c r="G42" s="177">
        <v>1000</v>
      </c>
    </row>
    <row r="43" spans="1:7" ht="90">
      <c r="A43" s="399" t="s">
        <v>560</v>
      </c>
      <c r="B43" s="449" t="s">
        <v>435</v>
      </c>
      <c r="C43" s="449"/>
      <c r="D43" s="449"/>
      <c r="E43" s="450">
        <f>E44</f>
        <v>4500</v>
      </c>
      <c r="F43" s="415">
        <f>F44</f>
        <v>1000</v>
      </c>
      <c r="G43" s="177">
        <f>G44</f>
        <v>1000</v>
      </c>
    </row>
    <row r="44" spans="1:7" ht="46.5">
      <c r="A44" s="458" t="s">
        <v>323</v>
      </c>
      <c r="B44" s="449" t="s">
        <v>435</v>
      </c>
      <c r="C44" s="407" t="s">
        <v>312</v>
      </c>
      <c r="D44" s="407"/>
      <c r="E44" s="408">
        <f>E45</f>
        <v>4500</v>
      </c>
      <c r="F44" s="415">
        <v>1000</v>
      </c>
      <c r="G44" s="177">
        <v>1000</v>
      </c>
    </row>
    <row r="45" spans="1:7" s="161" customFormat="1" ht="46.5">
      <c r="A45" s="420" t="s">
        <v>302</v>
      </c>
      <c r="B45" s="449" t="s">
        <v>435</v>
      </c>
      <c r="C45" s="407" t="s">
        <v>312</v>
      </c>
      <c r="D45" s="407" t="s">
        <v>301</v>
      </c>
      <c r="E45" s="408">
        <v>4500</v>
      </c>
      <c r="F45" s="454">
        <v>90700</v>
      </c>
      <c r="G45" s="176">
        <v>90700</v>
      </c>
    </row>
    <row r="46" spans="1:7" ht="45">
      <c r="A46" s="459" t="s">
        <v>326</v>
      </c>
      <c r="B46" s="449" t="s">
        <v>327</v>
      </c>
      <c r="C46" s="449"/>
      <c r="D46" s="449"/>
      <c r="E46" s="450">
        <f>E47+E57+E64+E71</f>
        <v>31000</v>
      </c>
      <c r="F46" s="415">
        <f>F47</f>
        <v>1000</v>
      </c>
      <c r="G46" s="177">
        <f>G47</f>
        <v>1000</v>
      </c>
    </row>
    <row r="47" spans="1:7" ht="45">
      <c r="A47" s="459" t="s">
        <v>328</v>
      </c>
      <c r="B47" s="449" t="s">
        <v>329</v>
      </c>
      <c r="C47" s="449"/>
      <c r="D47" s="449"/>
      <c r="E47" s="450">
        <f>E48</f>
        <v>1000</v>
      </c>
      <c r="F47" s="415">
        <v>1000</v>
      </c>
      <c r="G47" s="177">
        <v>1000</v>
      </c>
    </row>
    <row r="48" spans="1:7" ht="90">
      <c r="A48" s="399" t="s">
        <v>560</v>
      </c>
      <c r="B48" s="449" t="s">
        <v>331</v>
      </c>
      <c r="C48" s="449"/>
      <c r="D48" s="449"/>
      <c r="E48" s="450">
        <f>E49</f>
        <v>1000</v>
      </c>
      <c r="F48" s="415">
        <f>F49</f>
        <v>1000</v>
      </c>
      <c r="G48" s="177">
        <f>G49</f>
        <v>1000</v>
      </c>
    </row>
    <row r="49" spans="1:7" ht="46.5">
      <c r="A49" s="458" t="s">
        <v>323</v>
      </c>
      <c r="B49" s="407" t="s">
        <v>331</v>
      </c>
      <c r="C49" s="407" t="s">
        <v>312</v>
      </c>
      <c r="D49" s="407"/>
      <c r="E49" s="408">
        <f>E50</f>
        <v>1000</v>
      </c>
      <c r="F49" s="415">
        <v>1000</v>
      </c>
      <c r="G49" s="177">
        <v>1000</v>
      </c>
    </row>
    <row r="50" spans="1:7" s="161" customFormat="1" ht="23.25">
      <c r="A50" s="406" t="s">
        <v>639</v>
      </c>
      <c r="B50" s="407" t="s">
        <v>331</v>
      </c>
      <c r="C50" s="407" t="s">
        <v>312</v>
      </c>
      <c r="D50" s="407" t="s">
        <v>95</v>
      </c>
      <c r="E50" s="408">
        <v>1000</v>
      </c>
      <c r="F50" s="454">
        <v>90700</v>
      </c>
      <c r="G50" s="176">
        <v>90700</v>
      </c>
    </row>
    <row r="51" spans="1:7" s="161" customFormat="1" ht="25.5" hidden="1" customHeight="1">
      <c r="A51" s="460" t="s">
        <v>332</v>
      </c>
      <c r="B51" s="449" t="s">
        <v>333</v>
      </c>
      <c r="C51" s="449"/>
      <c r="D51" s="449"/>
      <c r="E51" s="450">
        <f>E52+E55+E64</f>
        <v>10000</v>
      </c>
      <c r="F51" s="454">
        <v>0</v>
      </c>
      <c r="G51" s="176">
        <v>0</v>
      </c>
    </row>
    <row r="52" spans="1:7" ht="45" hidden="1">
      <c r="A52" s="424" t="s">
        <v>334</v>
      </c>
      <c r="B52" s="449" t="s">
        <v>335</v>
      </c>
      <c r="C52" s="449"/>
      <c r="D52" s="449"/>
      <c r="E52" s="450">
        <f>E53</f>
        <v>0</v>
      </c>
      <c r="F52" s="454">
        <f>F53+F61+F64+F56</f>
        <v>166000</v>
      </c>
      <c r="G52" s="179">
        <f>G53+G61+G64+G56</f>
        <v>172450</v>
      </c>
    </row>
    <row r="53" spans="1:7" ht="116.25" hidden="1">
      <c r="A53" s="402" t="s">
        <v>310</v>
      </c>
      <c r="B53" s="407" t="s">
        <v>335</v>
      </c>
      <c r="C53" s="407" t="s">
        <v>311</v>
      </c>
      <c r="D53" s="407"/>
      <c r="E53" s="408">
        <f>E54</f>
        <v>0</v>
      </c>
      <c r="F53" s="415">
        <f>F54</f>
        <v>120000</v>
      </c>
      <c r="G53" s="177">
        <f>G54</f>
        <v>128000</v>
      </c>
    </row>
    <row r="54" spans="1:7" ht="23.25" hidden="1">
      <c r="A54" s="406" t="s">
        <v>96</v>
      </c>
      <c r="B54" s="407" t="s">
        <v>335</v>
      </c>
      <c r="C54" s="407" t="s">
        <v>311</v>
      </c>
      <c r="D54" s="407" t="s">
        <v>336</v>
      </c>
      <c r="E54" s="408"/>
      <c r="F54" s="415">
        <v>120000</v>
      </c>
      <c r="G54" s="177">
        <v>128000</v>
      </c>
    </row>
    <row r="55" spans="1:7" ht="45" hidden="1">
      <c r="A55" s="424" t="s">
        <v>337</v>
      </c>
      <c r="B55" s="449" t="s">
        <v>338</v>
      </c>
      <c r="C55" s="449"/>
      <c r="D55" s="449"/>
      <c r="E55" s="450">
        <f>E56</f>
        <v>0</v>
      </c>
      <c r="F55" s="415">
        <f>F56</f>
        <v>36000</v>
      </c>
      <c r="G55" s="177">
        <f>G56</f>
        <v>36450</v>
      </c>
    </row>
    <row r="56" spans="1:7" ht="46.5" hidden="1">
      <c r="A56" s="458" t="s">
        <v>323</v>
      </c>
      <c r="B56" s="407" t="s">
        <v>338</v>
      </c>
      <c r="C56" s="407" t="s">
        <v>312</v>
      </c>
      <c r="D56" s="407"/>
      <c r="E56" s="408">
        <f>E61</f>
        <v>0</v>
      </c>
      <c r="F56" s="415">
        <v>36000</v>
      </c>
      <c r="G56" s="177">
        <v>36450</v>
      </c>
    </row>
    <row r="57" spans="1:7" ht="45">
      <c r="A57" s="459" t="s">
        <v>417</v>
      </c>
      <c r="B57" s="449" t="s">
        <v>415</v>
      </c>
      <c r="C57" s="449"/>
      <c r="D57" s="449"/>
      <c r="E57" s="450">
        <f>E58</f>
        <v>2000</v>
      </c>
      <c r="F57" s="415"/>
      <c r="G57" s="177"/>
    </row>
    <row r="58" spans="1:7" ht="90">
      <c r="A58" s="399" t="s">
        <v>560</v>
      </c>
      <c r="B58" s="449" t="s">
        <v>416</v>
      </c>
      <c r="C58" s="449"/>
      <c r="D58" s="449"/>
      <c r="E58" s="450">
        <f>E59</f>
        <v>2000</v>
      </c>
      <c r="F58" s="415"/>
      <c r="G58" s="177"/>
    </row>
    <row r="59" spans="1:7" ht="46.5">
      <c r="A59" s="458" t="s">
        <v>323</v>
      </c>
      <c r="B59" s="407" t="s">
        <v>416</v>
      </c>
      <c r="C59" s="407" t="s">
        <v>312</v>
      </c>
      <c r="D59" s="407"/>
      <c r="E59" s="408">
        <f>E60</f>
        <v>2000</v>
      </c>
      <c r="F59" s="415"/>
      <c r="G59" s="177"/>
    </row>
    <row r="60" spans="1:7" ht="23.25">
      <c r="A60" s="459" t="s">
        <v>350</v>
      </c>
      <c r="B60" s="407" t="s">
        <v>416</v>
      </c>
      <c r="C60" s="407" t="s">
        <v>312</v>
      </c>
      <c r="D60" s="407" t="s">
        <v>101</v>
      </c>
      <c r="E60" s="408">
        <v>2000</v>
      </c>
      <c r="F60" s="415"/>
      <c r="G60" s="177"/>
    </row>
    <row r="61" spans="1:7" ht="48.75" customHeight="1">
      <c r="A61" s="424" t="s">
        <v>418</v>
      </c>
      <c r="B61" s="449" t="s">
        <v>333</v>
      </c>
      <c r="C61" s="407"/>
      <c r="D61" s="407"/>
      <c r="E61" s="450"/>
      <c r="F61" s="415">
        <v>1000</v>
      </c>
      <c r="G61" s="177">
        <v>1000</v>
      </c>
    </row>
    <row r="62" spans="1:7" ht="118.5" customHeight="1">
      <c r="A62" s="406" t="s">
        <v>310</v>
      </c>
      <c r="B62" s="449" t="s">
        <v>333</v>
      </c>
      <c r="C62" s="407" t="s">
        <v>311</v>
      </c>
      <c r="D62" s="407"/>
      <c r="E62" s="450">
        <v>0</v>
      </c>
      <c r="F62" s="415"/>
      <c r="G62" s="177"/>
    </row>
    <row r="63" spans="1:7" ht="48.75" customHeight="1">
      <c r="A63" s="505" t="s">
        <v>563</v>
      </c>
      <c r="B63" s="449" t="s">
        <v>564</v>
      </c>
      <c r="C63" s="407" t="s">
        <v>311</v>
      </c>
      <c r="D63" s="407" t="s">
        <v>97</v>
      </c>
      <c r="E63" s="450">
        <v>0</v>
      </c>
      <c r="F63" s="415"/>
      <c r="G63" s="177"/>
    </row>
    <row r="64" spans="1:7" ht="90">
      <c r="A64" s="399" t="s">
        <v>560</v>
      </c>
      <c r="B64" s="449" t="s">
        <v>339</v>
      </c>
      <c r="C64" s="449"/>
      <c r="D64" s="449"/>
      <c r="E64" s="450">
        <f>E65</f>
        <v>10000</v>
      </c>
      <c r="F64" s="415">
        <v>9000</v>
      </c>
      <c r="G64" s="177">
        <f>G65</f>
        <v>7000</v>
      </c>
    </row>
    <row r="65" spans="1:7" ht="46.5">
      <c r="A65" s="458" t="s">
        <v>323</v>
      </c>
      <c r="B65" s="407" t="s">
        <v>339</v>
      </c>
      <c r="C65" s="407" t="s">
        <v>312</v>
      </c>
      <c r="D65" s="407"/>
      <c r="E65" s="408">
        <f>E66</f>
        <v>10000</v>
      </c>
      <c r="F65" s="415">
        <v>9000</v>
      </c>
      <c r="G65" s="177">
        <v>7000</v>
      </c>
    </row>
    <row r="66" spans="1:7" ht="54" customHeight="1">
      <c r="A66" s="406" t="s">
        <v>96</v>
      </c>
      <c r="B66" s="407" t="s">
        <v>339</v>
      </c>
      <c r="C66" s="407" t="s">
        <v>312</v>
      </c>
      <c r="D66" s="407" t="s">
        <v>97</v>
      </c>
      <c r="E66" s="408">
        <v>10000</v>
      </c>
      <c r="F66" s="415">
        <f>F67</f>
        <v>1000</v>
      </c>
      <c r="G66" s="177">
        <f>G67</f>
        <v>1000</v>
      </c>
    </row>
    <row r="67" spans="1:7" ht="45" hidden="1">
      <c r="A67" s="460" t="s">
        <v>340</v>
      </c>
      <c r="B67" s="449" t="s">
        <v>341</v>
      </c>
      <c r="C67" s="449"/>
      <c r="D67" s="449"/>
      <c r="E67" s="450">
        <f>E69</f>
        <v>0</v>
      </c>
      <c r="F67" s="415">
        <v>1000</v>
      </c>
      <c r="G67" s="177">
        <v>1000</v>
      </c>
    </row>
    <row r="68" spans="1:7" ht="90" hidden="1">
      <c r="A68" s="399" t="s">
        <v>330</v>
      </c>
      <c r="B68" s="449" t="s">
        <v>342</v>
      </c>
      <c r="C68" s="449"/>
      <c r="D68" s="449"/>
      <c r="E68" s="450">
        <f>E69</f>
        <v>0</v>
      </c>
      <c r="F68" s="415"/>
      <c r="G68" s="177"/>
    </row>
    <row r="69" spans="1:7" ht="46.5" hidden="1">
      <c r="A69" s="458" t="s">
        <v>323</v>
      </c>
      <c r="B69" s="407" t="s">
        <v>342</v>
      </c>
      <c r="C69" s="407" t="s">
        <v>312</v>
      </c>
      <c r="D69" s="407"/>
      <c r="E69" s="408">
        <f>E70</f>
        <v>0</v>
      </c>
      <c r="F69" s="415"/>
      <c r="G69" s="177"/>
    </row>
    <row r="70" spans="1:7" ht="46.5" hidden="1">
      <c r="A70" s="406" t="s">
        <v>343</v>
      </c>
      <c r="B70" s="407" t="s">
        <v>342</v>
      </c>
      <c r="C70" s="407" t="s">
        <v>312</v>
      </c>
      <c r="D70" s="407" t="s">
        <v>344</v>
      </c>
      <c r="E70" s="408"/>
      <c r="F70" s="415"/>
      <c r="G70" s="177"/>
    </row>
    <row r="71" spans="1:7" ht="45">
      <c r="A71" s="459" t="s">
        <v>413</v>
      </c>
      <c r="B71" s="449" t="s">
        <v>412</v>
      </c>
      <c r="C71" s="449"/>
      <c r="D71" s="449"/>
      <c r="E71" s="450">
        <f>E72</f>
        <v>18000</v>
      </c>
      <c r="F71" s="415"/>
      <c r="G71" s="177"/>
    </row>
    <row r="72" spans="1:7" ht="90">
      <c r="A72" s="399" t="s">
        <v>560</v>
      </c>
      <c r="B72" s="449" t="s">
        <v>414</v>
      </c>
      <c r="C72" s="449"/>
      <c r="D72" s="449"/>
      <c r="E72" s="450">
        <f>E73</f>
        <v>18000</v>
      </c>
      <c r="F72" s="415"/>
      <c r="G72" s="177"/>
    </row>
    <row r="73" spans="1:7" ht="46.5">
      <c r="A73" s="458" t="s">
        <v>323</v>
      </c>
      <c r="B73" s="407" t="s">
        <v>414</v>
      </c>
      <c r="C73" s="407" t="s">
        <v>312</v>
      </c>
      <c r="D73" s="407"/>
      <c r="E73" s="408">
        <f>E74</f>
        <v>18000</v>
      </c>
      <c r="F73" s="415"/>
      <c r="G73" s="177"/>
    </row>
    <row r="74" spans="1:7" ht="69.75">
      <c r="A74" s="406" t="s">
        <v>637</v>
      </c>
      <c r="B74" s="407" t="s">
        <v>414</v>
      </c>
      <c r="C74" s="407" t="s">
        <v>312</v>
      </c>
      <c r="D74" s="407" t="s">
        <v>97</v>
      </c>
      <c r="E74" s="408">
        <v>18000</v>
      </c>
      <c r="F74" s="415"/>
      <c r="G74" s="177"/>
    </row>
    <row r="75" spans="1:7" ht="45">
      <c r="A75" s="460" t="s">
        <v>345</v>
      </c>
      <c r="B75" s="449" t="s">
        <v>346</v>
      </c>
      <c r="C75" s="449"/>
      <c r="D75" s="449"/>
      <c r="E75" s="450">
        <f>E76+E97+E111</f>
        <v>476052.39</v>
      </c>
      <c r="F75" s="415"/>
      <c r="G75" s="177"/>
    </row>
    <row r="76" spans="1:7" ht="45">
      <c r="A76" s="460" t="s">
        <v>347</v>
      </c>
      <c r="B76" s="449" t="s">
        <v>348</v>
      </c>
      <c r="C76" s="449"/>
      <c r="D76" s="449"/>
      <c r="E76" s="450">
        <f>E77+E87</f>
        <v>269302.39</v>
      </c>
      <c r="F76" s="454">
        <f>F78+F110+F107</f>
        <v>80180</v>
      </c>
      <c r="G76" s="179">
        <f>G78+G110+G107</f>
        <v>80200</v>
      </c>
    </row>
    <row r="77" spans="1:7" ht="90">
      <c r="A77" s="399" t="s">
        <v>560</v>
      </c>
      <c r="B77" s="449" t="s">
        <v>349</v>
      </c>
      <c r="C77" s="449"/>
      <c r="D77" s="449"/>
      <c r="E77" s="450">
        <f>E78</f>
        <v>219302.39</v>
      </c>
      <c r="F77" s="415">
        <f>F78+F107+F110</f>
        <v>80180</v>
      </c>
      <c r="G77" s="177">
        <v>80200</v>
      </c>
    </row>
    <row r="78" spans="1:7" ht="30.75" customHeight="1">
      <c r="A78" s="458" t="s">
        <v>323</v>
      </c>
      <c r="B78" s="407" t="s">
        <v>349</v>
      </c>
      <c r="C78" s="407" t="s">
        <v>312</v>
      </c>
      <c r="D78" s="407"/>
      <c r="E78" s="408">
        <f>E86</f>
        <v>219302.39</v>
      </c>
      <c r="F78" s="415">
        <v>60000</v>
      </c>
      <c r="G78" s="177">
        <v>60000</v>
      </c>
    </row>
    <row r="79" spans="1:7" ht="16.5" hidden="1" customHeight="1" thickBot="1">
      <c r="A79" s="406" t="s">
        <v>350</v>
      </c>
      <c r="B79" s="407" t="s">
        <v>349</v>
      </c>
      <c r="C79" s="407" t="s">
        <v>312</v>
      </c>
      <c r="D79" s="407" t="s">
        <v>101</v>
      </c>
      <c r="E79" s="408">
        <v>1247500</v>
      </c>
      <c r="F79" s="415"/>
      <c r="G79" s="177"/>
    </row>
    <row r="80" spans="1:7" ht="63.75" hidden="1" customHeight="1" thickBot="1">
      <c r="A80" s="399" t="s">
        <v>330</v>
      </c>
      <c r="B80" s="449" t="s">
        <v>351</v>
      </c>
      <c r="C80" s="449"/>
      <c r="D80" s="449"/>
      <c r="E80" s="450">
        <f>E81</f>
        <v>100000</v>
      </c>
      <c r="F80" s="415"/>
      <c r="G80" s="177"/>
    </row>
    <row r="81" spans="1:7" ht="16.5" hidden="1" customHeight="1" thickBot="1">
      <c r="A81" s="458" t="s">
        <v>323</v>
      </c>
      <c r="B81" s="407" t="s">
        <v>351</v>
      </c>
      <c r="C81" s="407" t="s">
        <v>312</v>
      </c>
      <c r="D81" s="407"/>
      <c r="E81" s="408">
        <f>E82</f>
        <v>100000</v>
      </c>
      <c r="F81" s="452"/>
      <c r="G81" s="180"/>
    </row>
    <row r="82" spans="1:7" ht="16.5" hidden="1" customHeight="1" thickBot="1">
      <c r="A82" s="406" t="s">
        <v>350</v>
      </c>
      <c r="B82" s="407" t="s">
        <v>351</v>
      </c>
      <c r="C82" s="407" t="s">
        <v>312</v>
      </c>
      <c r="D82" s="407" t="s">
        <v>101</v>
      </c>
      <c r="E82" s="408">
        <v>100000</v>
      </c>
      <c r="F82" s="415"/>
      <c r="G82" s="177"/>
    </row>
    <row r="83" spans="1:7" ht="16.5" hidden="1" customHeight="1" thickBot="1">
      <c r="A83" s="460" t="s">
        <v>352</v>
      </c>
      <c r="B83" s="449" t="s">
        <v>353</v>
      </c>
      <c r="C83" s="449"/>
      <c r="D83" s="449"/>
      <c r="E83" s="450">
        <f>E85</f>
        <v>219302.39</v>
      </c>
      <c r="F83" s="415"/>
      <c r="G83" s="177"/>
    </row>
    <row r="84" spans="1:7" ht="63.75" hidden="1" customHeight="1" thickBot="1">
      <c r="A84" s="399" t="s">
        <v>330</v>
      </c>
      <c r="B84" s="449" t="s">
        <v>354</v>
      </c>
      <c r="C84" s="449"/>
      <c r="D84" s="449"/>
      <c r="E84" s="450">
        <f>E85</f>
        <v>219302.39</v>
      </c>
      <c r="F84" s="454"/>
      <c r="G84" s="176"/>
    </row>
    <row r="85" spans="1:7" ht="16.5" hidden="1" customHeight="1" thickBot="1">
      <c r="A85" s="458" t="s">
        <v>323</v>
      </c>
      <c r="B85" s="407" t="s">
        <v>354</v>
      </c>
      <c r="C85" s="407" t="s">
        <v>312</v>
      </c>
      <c r="D85" s="407"/>
      <c r="E85" s="408">
        <f>E86</f>
        <v>219302.39</v>
      </c>
      <c r="F85" s="415"/>
      <c r="G85" s="177"/>
    </row>
    <row r="86" spans="1:7" ht="39" customHeight="1">
      <c r="A86" s="406" t="s">
        <v>350</v>
      </c>
      <c r="B86" s="407" t="s">
        <v>349</v>
      </c>
      <c r="C86" s="407" t="s">
        <v>312</v>
      </c>
      <c r="D86" s="407" t="s">
        <v>101</v>
      </c>
      <c r="E86" s="408">
        <v>219302.39</v>
      </c>
      <c r="F86" s="415"/>
      <c r="G86" s="177"/>
    </row>
    <row r="87" spans="1:7" ht="90">
      <c r="A87" s="399" t="s">
        <v>560</v>
      </c>
      <c r="B87" s="449" t="s">
        <v>351</v>
      </c>
      <c r="C87" s="449"/>
      <c r="D87" s="449"/>
      <c r="E87" s="450">
        <f>E88</f>
        <v>50000</v>
      </c>
      <c r="F87" s="415">
        <f>F88+F121+F128</f>
        <v>66000</v>
      </c>
      <c r="G87" s="177">
        <v>80200</v>
      </c>
    </row>
    <row r="88" spans="1:7" ht="30.75" customHeight="1">
      <c r="A88" s="458" t="s">
        <v>323</v>
      </c>
      <c r="B88" s="407" t="s">
        <v>351</v>
      </c>
      <c r="C88" s="407" t="s">
        <v>312</v>
      </c>
      <c r="D88" s="407"/>
      <c r="E88" s="408">
        <f>E96</f>
        <v>50000</v>
      </c>
      <c r="F88" s="415">
        <v>60000</v>
      </c>
      <c r="G88" s="177">
        <v>60000</v>
      </c>
    </row>
    <row r="89" spans="1:7" ht="16.5" hidden="1" customHeight="1" thickBot="1">
      <c r="A89" s="406" t="s">
        <v>350</v>
      </c>
      <c r="B89" s="407" t="s">
        <v>349</v>
      </c>
      <c r="C89" s="407" t="s">
        <v>312</v>
      </c>
      <c r="D89" s="407" t="s">
        <v>101</v>
      </c>
      <c r="E89" s="408">
        <v>1247500</v>
      </c>
      <c r="F89" s="415"/>
      <c r="G89" s="177"/>
    </row>
    <row r="90" spans="1:7" ht="63.75" hidden="1" customHeight="1" thickBot="1">
      <c r="A90" s="399" t="s">
        <v>330</v>
      </c>
      <c r="B90" s="449" t="s">
        <v>351</v>
      </c>
      <c r="C90" s="449"/>
      <c r="D90" s="449"/>
      <c r="E90" s="450">
        <f>E91</f>
        <v>100000</v>
      </c>
      <c r="F90" s="415"/>
      <c r="G90" s="177"/>
    </row>
    <row r="91" spans="1:7" ht="16.5" hidden="1" customHeight="1" thickBot="1">
      <c r="A91" s="458" t="s">
        <v>323</v>
      </c>
      <c r="B91" s="407" t="s">
        <v>351</v>
      </c>
      <c r="C91" s="407" t="s">
        <v>312</v>
      </c>
      <c r="D91" s="407"/>
      <c r="E91" s="408">
        <f>E92</f>
        <v>100000</v>
      </c>
      <c r="F91" s="452"/>
      <c r="G91" s="180"/>
    </row>
    <row r="92" spans="1:7" ht="16.5" hidden="1" customHeight="1" thickBot="1">
      <c r="A92" s="406" t="s">
        <v>350</v>
      </c>
      <c r="B92" s="407" t="s">
        <v>351</v>
      </c>
      <c r="C92" s="407" t="s">
        <v>312</v>
      </c>
      <c r="D92" s="407" t="s">
        <v>101</v>
      </c>
      <c r="E92" s="408">
        <v>100000</v>
      </c>
      <c r="F92" s="415"/>
      <c r="G92" s="177"/>
    </row>
    <row r="93" spans="1:7" ht="16.5" hidden="1" customHeight="1" thickBot="1">
      <c r="A93" s="460" t="s">
        <v>352</v>
      </c>
      <c r="B93" s="449" t="s">
        <v>353</v>
      </c>
      <c r="C93" s="449"/>
      <c r="D93" s="449"/>
      <c r="E93" s="450">
        <f>E95</f>
        <v>50000</v>
      </c>
      <c r="F93" s="415"/>
      <c r="G93" s="177"/>
    </row>
    <row r="94" spans="1:7" ht="63.75" hidden="1" customHeight="1" thickBot="1">
      <c r="A94" s="399" t="s">
        <v>330</v>
      </c>
      <c r="B94" s="449" t="s">
        <v>354</v>
      </c>
      <c r="C94" s="449"/>
      <c r="D94" s="449"/>
      <c r="E94" s="450">
        <f>E95</f>
        <v>50000</v>
      </c>
      <c r="F94" s="454"/>
      <c r="G94" s="176"/>
    </row>
    <row r="95" spans="1:7" ht="16.5" hidden="1" customHeight="1" thickBot="1">
      <c r="A95" s="458" t="s">
        <v>323</v>
      </c>
      <c r="B95" s="407" t="s">
        <v>354</v>
      </c>
      <c r="C95" s="407" t="s">
        <v>312</v>
      </c>
      <c r="D95" s="407"/>
      <c r="E95" s="408">
        <f>E96</f>
        <v>50000</v>
      </c>
      <c r="F95" s="415"/>
      <c r="G95" s="177"/>
    </row>
    <row r="96" spans="1:7" ht="39" customHeight="1">
      <c r="A96" s="406" t="s">
        <v>350</v>
      </c>
      <c r="B96" s="407" t="s">
        <v>351</v>
      </c>
      <c r="C96" s="407" t="s">
        <v>312</v>
      </c>
      <c r="D96" s="407" t="s">
        <v>101</v>
      </c>
      <c r="E96" s="408">
        <v>50000</v>
      </c>
      <c r="F96" s="415"/>
      <c r="G96" s="177"/>
    </row>
    <row r="97" spans="1:7" ht="90">
      <c r="A97" s="399" t="s">
        <v>560</v>
      </c>
      <c r="B97" s="449" t="s">
        <v>354</v>
      </c>
      <c r="C97" s="449"/>
      <c r="D97" s="449"/>
      <c r="E97" s="450">
        <f>E98</f>
        <v>80000</v>
      </c>
      <c r="F97" s="415">
        <f>F98+F135+F138</f>
        <v>410000</v>
      </c>
      <c r="G97" s="177">
        <v>80200</v>
      </c>
    </row>
    <row r="98" spans="1:7" ht="30.75" customHeight="1">
      <c r="A98" s="458" t="s">
        <v>323</v>
      </c>
      <c r="B98" s="449" t="s">
        <v>354</v>
      </c>
      <c r="C98" s="407" t="s">
        <v>312</v>
      </c>
      <c r="D98" s="407"/>
      <c r="E98" s="408">
        <f>E106</f>
        <v>80000</v>
      </c>
      <c r="F98" s="415">
        <v>60000</v>
      </c>
      <c r="G98" s="177">
        <v>60000</v>
      </c>
    </row>
    <row r="99" spans="1:7" ht="16.5" hidden="1" customHeight="1" thickBot="1">
      <c r="A99" s="406" t="s">
        <v>350</v>
      </c>
      <c r="B99" s="449" t="s">
        <v>354</v>
      </c>
      <c r="C99" s="407" t="s">
        <v>312</v>
      </c>
      <c r="D99" s="407" t="s">
        <v>101</v>
      </c>
      <c r="E99" s="408">
        <v>1247500</v>
      </c>
      <c r="F99" s="415"/>
      <c r="G99" s="177"/>
    </row>
    <row r="100" spans="1:7" ht="63.75" hidden="1" customHeight="1" thickBot="1">
      <c r="A100" s="399" t="s">
        <v>330</v>
      </c>
      <c r="B100" s="449" t="s">
        <v>354</v>
      </c>
      <c r="C100" s="449"/>
      <c r="D100" s="449"/>
      <c r="E100" s="450">
        <f>E101</f>
        <v>100000</v>
      </c>
      <c r="F100" s="415"/>
      <c r="G100" s="177"/>
    </row>
    <row r="101" spans="1:7" ht="16.5" hidden="1" customHeight="1" thickBot="1">
      <c r="A101" s="458" t="s">
        <v>323</v>
      </c>
      <c r="B101" s="449" t="s">
        <v>354</v>
      </c>
      <c r="C101" s="407" t="s">
        <v>312</v>
      </c>
      <c r="D101" s="407"/>
      <c r="E101" s="408">
        <f>E102</f>
        <v>100000</v>
      </c>
      <c r="F101" s="452"/>
      <c r="G101" s="180"/>
    </row>
    <row r="102" spans="1:7" ht="16.5" hidden="1" customHeight="1" thickBot="1">
      <c r="A102" s="406" t="s">
        <v>350</v>
      </c>
      <c r="B102" s="449" t="s">
        <v>354</v>
      </c>
      <c r="C102" s="407" t="s">
        <v>312</v>
      </c>
      <c r="D102" s="407" t="s">
        <v>101</v>
      </c>
      <c r="E102" s="408">
        <v>100000</v>
      </c>
      <c r="F102" s="415"/>
      <c r="G102" s="177"/>
    </row>
    <row r="103" spans="1:7" ht="16.5" hidden="1" customHeight="1" thickBot="1">
      <c r="A103" s="460" t="s">
        <v>352</v>
      </c>
      <c r="B103" s="449" t="s">
        <v>354</v>
      </c>
      <c r="C103" s="449"/>
      <c r="D103" s="449"/>
      <c r="E103" s="450">
        <f>E105</f>
        <v>80000</v>
      </c>
      <c r="F103" s="415"/>
      <c r="G103" s="177"/>
    </row>
    <row r="104" spans="1:7" ht="63.75" hidden="1" customHeight="1" thickBot="1">
      <c r="A104" s="399" t="s">
        <v>330</v>
      </c>
      <c r="B104" s="449" t="s">
        <v>354</v>
      </c>
      <c r="C104" s="449"/>
      <c r="D104" s="449"/>
      <c r="E104" s="450">
        <f>E105</f>
        <v>80000</v>
      </c>
      <c r="F104" s="454"/>
      <c r="G104" s="176"/>
    </row>
    <row r="105" spans="1:7" ht="16.5" hidden="1" customHeight="1" thickBot="1">
      <c r="A105" s="458" t="s">
        <v>323</v>
      </c>
      <c r="B105" s="449" t="s">
        <v>354</v>
      </c>
      <c r="C105" s="407" t="s">
        <v>312</v>
      </c>
      <c r="D105" s="407"/>
      <c r="E105" s="408">
        <f>E106</f>
        <v>80000</v>
      </c>
      <c r="F105" s="415"/>
      <c r="G105" s="177"/>
    </row>
    <row r="106" spans="1:7" ht="39" customHeight="1">
      <c r="A106" s="406" t="s">
        <v>350</v>
      </c>
      <c r="B106" s="449" t="s">
        <v>354</v>
      </c>
      <c r="C106" s="407" t="s">
        <v>312</v>
      </c>
      <c r="D106" s="407" t="s">
        <v>101</v>
      </c>
      <c r="E106" s="408">
        <v>80000</v>
      </c>
      <c r="F106" s="415"/>
      <c r="G106" s="177"/>
    </row>
    <row r="107" spans="1:7" ht="45" hidden="1">
      <c r="A107" s="460" t="s">
        <v>355</v>
      </c>
      <c r="B107" s="449" t="s">
        <v>356</v>
      </c>
      <c r="C107" s="449"/>
      <c r="D107" s="449"/>
      <c r="E107" s="450">
        <f>E109</f>
        <v>0</v>
      </c>
      <c r="F107" s="415">
        <f>F108</f>
        <v>18180</v>
      </c>
      <c r="G107" s="177">
        <f>G108</f>
        <v>18200</v>
      </c>
    </row>
    <row r="108" spans="1:7" ht="90" hidden="1">
      <c r="A108" s="399" t="s">
        <v>330</v>
      </c>
      <c r="B108" s="449" t="s">
        <v>357</v>
      </c>
      <c r="C108" s="449"/>
      <c r="D108" s="449"/>
      <c r="E108" s="450">
        <f>E109</f>
        <v>0</v>
      </c>
      <c r="F108" s="415">
        <v>18180</v>
      </c>
      <c r="G108" s="177">
        <v>18200</v>
      </c>
    </row>
    <row r="109" spans="1:7" ht="46.5" hidden="1">
      <c r="A109" s="458" t="s">
        <v>323</v>
      </c>
      <c r="B109" s="407" t="s">
        <v>357</v>
      </c>
      <c r="C109" s="407" t="s">
        <v>312</v>
      </c>
      <c r="D109" s="407"/>
      <c r="E109" s="408">
        <f>E110</f>
        <v>0</v>
      </c>
      <c r="F109" s="415">
        <v>78200</v>
      </c>
      <c r="G109" s="177">
        <v>78200</v>
      </c>
    </row>
    <row r="110" spans="1:7" ht="23.25" hidden="1">
      <c r="A110" s="406" t="s">
        <v>350</v>
      </c>
      <c r="B110" s="407" t="s">
        <v>357</v>
      </c>
      <c r="C110" s="407" t="s">
        <v>312</v>
      </c>
      <c r="D110" s="407" t="s">
        <v>101</v>
      </c>
      <c r="E110" s="408"/>
      <c r="F110" s="415">
        <v>2000</v>
      </c>
      <c r="G110" s="177">
        <v>2000</v>
      </c>
    </row>
    <row r="111" spans="1:7" ht="90">
      <c r="A111" s="399" t="s">
        <v>560</v>
      </c>
      <c r="B111" s="449" t="s">
        <v>354</v>
      </c>
      <c r="C111" s="449"/>
      <c r="D111" s="449"/>
      <c r="E111" s="450">
        <f>E112</f>
        <v>126750</v>
      </c>
      <c r="F111" s="415"/>
      <c r="G111" s="177"/>
    </row>
    <row r="112" spans="1:7" ht="46.5">
      <c r="A112" s="458" t="s">
        <v>323</v>
      </c>
      <c r="B112" s="449" t="s">
        <v>354</v>
      </c>
      <c r="C112" s="407" t="s">
        <v>312</v>
      </c>
      <c r="D112" s="407"/>
      <c r="E112" s="408">
        <f>E113</f>
        <v>126750</v>
      </c>
      <c r="F112" s="415"/>
      <c r="G112" s="177"/>
    </row>
    <row r="113" spans="1:7" ht="23.25">
      <c r="A113" s="406" t="s">
        <v>350</v>
      </c>
      <c r="B113" s="449" t="s">
        <v>354</v>
      </c>
      <c r="C113" s="407" t="s">
        <v>312</v>
      </c>
      <c r="D113" s="407" t="s">
        <v>101</v>
      </c>
      <c r="E113" s="408">
        <v>126750</v>
      </c>
      <c r="F113" s="415"/>
      <c r="G113" s="177"/>
    </row>
    <row r="114" spans="1:7" ht="45">
      <c r="A114" s="460" t="s">
        <v>358</v>
      </c>
      <c r="B114" s="449" t="s">
        <v>359</v>
      </c>
      <c r="C114" s="449"/>
      <c r="D114" s="449"/>
      <c r="E114" s="450">
        <f>E115</f>
        <v>1000</v>
      </c>
      <c r="F114" s="454" t="e">
        <f>#REF!</f>
        <v>#REF!</v>
      </c>
      <c r="G114" s="176" t="e">
        <f>#REF!</f>
        <v>#REF!</v>
      </c>
    </row>
    <row r="115" spans="1:7" ht="45" hidden="1">
      <c r="A115" s="461" t="s">
        <v>421</v>
      </c>
      <c r="B115" s="449" t="s">
        <v>422</v>
      </c>
      <c r="C115" s="449"/>
      <c r="D115" s="449"/>
      <c r="E115" s="450">
        <f>E116</f>
        <v>1000</v>
      </c>
      <c r="F115" s="454"/>
      <c r="G115" s="176"/>
    </row>
    <row r="116" spans="1:7" ht="90">
      <c r="A116" s="399" t="s">
        <v>560</v>
      </c>
      <c r="B116" s="449" t="s">
        <v>555</v>
      </c>
      <c r="C116" s="449"/>
      <c r="D116" s="449"/>
      <c r="E116" s="450">
        <f>E117</f>
        <v>1000</v>
      </c>
      <c r="F116" s="415">
        <v>20000</v>
      </c>
      <c r="G116" s="177">
        <v>20000</v>
      </c>
    </row>
    <row r="117" spans="1:7" ht="56.45" customHeight="1">
      <c r="A117" s="458" t="s">
        <v>323</v>
      </c>
      <c r="B117" s="407" t="s">
        <v>555</v>
      </c>
      <c r="C117" s="407" t="s">
        <v>312</v>
      </c>
      <c r="D117" s="407"/>
      <c r="E117" s="408">
        <f>E118</f>
        <v>1000</v>
      </c>
      <c r="F117" s="454">
        <f>F118+F120</f>
        <v>10000</v>
      </c>
      <c r="G117" s="176">
        <f>G118+G120</f>
        <v>10000</v>
      </c>
    </row>
    <row r="118" spans="1:7" customFormat="1" ht="66" customHeight="1">
      <c r="A118" s="406" t="s">
        <v>360</v>
      </c>
      <c r="B118" s="407" t="s">
        <v>555</v>
      </c>
      <c r="C118" s="407" t="s">
        <v>312</v>
      </c>
      <c r="D118" s="407" t="s">
        <v>298</v>
      </c>
      <c r="E118" s="408">
        <v>1000</v>
      </c>
      <c r="F118" s="454">
        <v>4000</v>
      </c>
      <c r="G118" s="176">
        <v>4000</v>
      </c>
    </row>
    <row r="119" spans="1:7" customFormat="1" ht="84.6" customHeight="1">
      <c r="A119" s="424" t="s">
        <v>361</v>
      </c>
      <c r="B119" s="449" t="s">
        <v>362</v>
      </c>
      <c r="C119" s="449"/>
      <c r="D119" s="449"/>
      <c r="E119" s="450">
        <f>E124+E128</f>
        <v>42709.520000000004</v>
      </c>
      <c r="F119" s="454">
        <v>4000</v>
      </c>
      <c r="G119" s="176">
        <v>4000</v>
      </c>
    </row>
    <row r="120" spans="1:7" ht="45" hidden="1">
      <c r="A120" s="459" t="s">
        <v>363</v>
      </c>
      <c r="B120" s="449" t="s">
        <v>364</v>
      </c>
      <c r="C120" s="449"/>
      <c r="D120" s="449"/>
      <c r="E120" s="450">
        <f>E122</f>
        <v>0</v>
      </c>
      <c r="F120" s="415">
        <f>F121</f>
        <v>6000</v>
      </c>
      <c r="G120" s="177">
        <f>G121</f>
        <v>6000</v>
      </c>
    </row>
    <row r="121" spans="1:7" ht="39" hidden="1" customHeight="1" thickBot="1">
      <c r="A121" s="399" t="s">
        <v>330</v>
      </c>
      <c r="B121" s="449" t="s">
        <v>365</v>
      </c>
      <c r="C121" s="449"/>
      <c r="D121" s="449"/>
      <c r="E121" s="450">
        <f>E122</f>
        <v>0</v>
      </c>
      <c r="F121" s="415">
        <v>6000</v>
      </c>
      <c r="G121" s="177">
        <v>6000</v>
      </c>
    </row>
    <row r="122" spans="1:7" ht="39" hidden="1" customHeight="1" thickBot="1">
      <c r="A122" s="458" t="s">
        <v>323</v>
      </c>
      <c r="B122" s="407" t="s">
        <v>365</v>
      </c>
      <c r="C122" s="407" t="s">
        <v>312</v>
      </c>
      <c r="D122" s="407"/>
      <c r="E122" s="408">
        <f>E123</f>
        <v>0</v>
      </c>
      <c r="F122" s="415"/>
      <c r="G122" s="177"/>
    </row>
    <row r="123" spans="1:7" ht="23.25" hidden="1">
      <c r="A123" s="406" t="s">
        <v>366</v>
      </c>
      <c r="B123" s="407" t="s">
        <v>365</v>
      </c>
      <c r="C123" s="407" t="s">
        <v>312</v>
      </c>
      <c r="D123" s="407" t="s">
        <v>367</v>
      </c>
      <c r="E123" s="408"/>
      <c r="F123" s="454">
        <f>F128</f>
        <v>0</v>
      </c>
      <c r="G123" s="176">
        <f>G128</f>
        <v>0</v>
      </c>
    </row>
    <row r="124" spans="1:7" ht="45">
      <c r="A124" s="513" t="s">
        <v>587</v>
      </c>
      <c r="B124" s="449" t="s">
        <v>588</v>
      </c>
      <c r="C124" s="449"/>
      <c r="D124" s="449"/>
      <c r="E124" s="450">
        <f>E125</f>
        <v>33000</v>
      </c>
      <c r="F124" s="454"/>
      <c r="G124" s="176"/>
    </row>
    <row r="125" spans="1:7" ht="90">
      <c r="A125" s="399" t="s">
        <v>560</v>
      </c>
      <c r="B125" s="407" t="s">
        <v>589</v>
      </c>
      <c r="C125" s="407"/>
      <c r="D125" s="407"/>
      <c r="E125" s="408">
        <f>E126</f>
        <v>33000</v>
      </c>
      <c r="F125" s="454"/>
      <c r="G125" s="176"/>
    </row>
    <row r="126" spans="1:7" ht="46.5">
      <c r="A126" s="458" t="s">
        <v>323</v>
      </c>
      <c r="B126" s="407" t="s">
        <v>589</v>
      </c>
      <c r="C126" s="407" t="s">
        <v>312</v>
      </c>
      <c r="D126" s="407"/>
      <c r="E126" s="408">
        <f>E127</f>
        <v>33000</v>
      </c>
      <c r="F126" s="454"/>
      <c r="G126" s="176"/>
    </row>
    <row r="127" spans="1:7" ht="46.5">
      <c r="A127" s="458" t="s">
        <v>758</v>
      </c>
      <c r="B127" s="407" t="s">
        <v>589</v>
      </c>
      <c r="C127" s="407" t="s">
        <v>312</v>
      </c>
      <c r="D127" s="407" t="s">
        <v>112</v>
      </c>
      <c r="E127" s="408">
        <v>33000</v>
      </c>
      <c r="F127" s="454"/>
      <c r="G127" s="176"/>
    </row>
    <row r="128" spans="1:7" ht="22.5">
      <c r="A128" s="424" t="s">
        <v>424</v>
      </c>
      <c r="B128" s="449" t="s">
        <v>369</v>
      </c>
      <c r="C128" s="449"/>
      <c r="D128" s="449"/>
      <c r="E128" s="450">
        <f>E129</f>
        <v>9709.52</v>
      </c>
      <c r="F128" s="415">
        <f t="shared" ref="F128:G128" si="0">F129</f>
        <v>0</v>
      </c>
      <c r="G128" s="177">
        <f t="shared" si="0"/>
        <v>0</v>
      </c>
    </row>
    <row r="129" spans="1:7" ht="90">
      <c r="A129" s="399" t="s">
        <v>560</v>
      </c>
      <c r="B129" s="449" t="s">
        <v>423</v>
      </c>
      <c r="C129" s="449"/>
      <c r="D129" s="449"/>
      <c r="E129" s="544">
        <f>E130</f>
        <v>9709.52</v>
      </c>
      <c r="F129" s="415"/>
      <c r="G129" s="177"/>
    </row>
    <row r="130" spans="1:7" ht="46.5">
      <c r="A130" s="458" t="s">
        <v>323</v>
      </c>
      <c r="B130" s="449" t="s">
        <v>423</v>
      </c>
      <c r="C130" s="407" t="s">
        <v>312</v>
      </c>
      <c r="D130" s="407"/>
      <c r="E130" s="544">
        <f>E131</f>
        <v>9709.52</v>
      </c>
      <c r="F130" s="415"/>
      <c r="G130" s="177"/>
    </row>
    <row r="131" spans="1:7" ht="23.25">
      <c r="A131" s="406" t="s">
        <v>111</v>
      </c>
      <c r="B131" s="449" t="s">
        <v>423</v>
      </c>
      <c r="C131" s="407" t="s">
        <v>312</v>
      </c>
      <c r="D131" s="407" t="s">
        <v>112</v>
      </c>
      <c r="E131" s="544">
        <v>9709.52</v>
      </c>
      <c r="F131" s="415"/>
      <c r="G131" s="177"/>
    </row>
    <row r="132" spans="1:7" ht="45" hidden="1">
      <c r="A132" s="424" t="s">
        <v>368</v>
      </c>
      <c r="B132" s="449" t="s">
        <v>369</v>
      </c>
      <c r="C132" s="449"/>
      <c r="D132" s="449"/>
      <c r="E132" s="450">
        <f>E133+E136+E139</f>
        <v>0</v>
      </c>
      <c r="F132" s="415"/>
      <c r="G132" s="177"/>
    </row>
    <row r="133" spans="1:7" ht="23.25" hidden="1">
      <c r="A133" s="406" t="s">
        <v>370</v>
      </c>
      <c r="B133" s="407" t="s">
        <v>371</v>
      </c>
      <c r="C133" s="407"/>
      <c r="D133" s="407"/>
      <c r="E133" s="408">
        <f>E134</f>
        <v>0</v>
      </c>
      <c r="F133" s="415"/>
      <c r="G133" s="177"/>
    </row>
    <row r="134" spans="1:7" ht="116.25" hidden="1">
      <c r="A134" s="406" t="s">
        <v>310</v>
      </c>
      <c r="B134" s="407" t="s">
        <v>371</v>
      </c>
      <c r="C134" s="407" t="s">
        <v>311</v>
      </c>
      <c r="D134" s="407"/>
      <c r="E134" s="408">
        <f>E135</f>
        <v>0</v>
      </c>
      <c r="F134" s="415"/>
      <c r="G134" s="177"/>
    </row>
    <row r="135" spans="1:7" ht="23.25" hidden="1">
      <c r="A135" s="406" t="s">
        <v>111</v>
      </c>
      <c r="B135" s="407" t="s">
        <v>371</v>
      </c>
      <c r="C135" s="407" t="s">
        <v>311</v>
      </c>
      <c r="D135" s="407" t="s">
        <v>112</v>
      </c>
      <c r="E135" s="408"/>
      <c r="F135" s="415"/>
      <c r="G135" s="177"/>
    </row>
    <row r="136" spans="1:7" ht="46.5" hidden="1">
      <c r="A136" s="406" t="s">
        <v>337</v>
      </c>
      <c r="B136" s="407" t="s">
        <v>372</v>
      </c>
      <c r="C136" s="407"/>
      <c r="D136" s="407"/>
      <c r="E136" s="408">
        <f>E137</f>
        <v>0</v>
      </c>
      <c r="F136" s="415"/>
      <c r="G136" s="177"/>
    </row>
    <row r="137" spans="1:7" ht="47.45" hidden="1" customHeight="1" thickBot="1">
      <c r="A137" s="458" t="s">
        <v>323</v>
      </c>
      <c r="B137" s="407" t="s">
        <v>372</v>
      </c>
      <c r="C137" s="407" t="s">
        <v>312</v>
      </c>
      <c r="D137" s="407"/>
      <c r="E137" s="408">
        <f>E138</f>
        <v>0</v>
      </c>
      <c r="F137" s="454">
        <f t="shared" ref="F137:G138" si="1">F138</f>
        <v>350000</v>
      </c>
      <c r="G137" s="176">
        <f t="shared" si="1"/>
        <v>350000</v>
      </c>
    </row>
    <row r="138" spans="1:7" ht="70.150000000000006" hidden="1" customHeight="1" thickBot="1">
      <c r="A138" s="406" t="s">
        <v>111</v>
      </c>
      <c r="B138" s="407" t="s">
        <v>372</v>
      </c>
      <c r="C138" s="407" t="s">
        <v>312</v>
      </c>
      <c r="D138" s="407" t="s">
        <v>112</v>
      </c>
      <c r="E138" s="408"/>
      <c r="F138" s="454">
        <f t="shared" si="1"/>
        <v>350000</v>
      </c>
      <c r="G138" s="176">
        <f t="shared" si="1"/>
        <v>350000</v>
      </c>
    </row>
    <row r="139" spans="1:7" ht="26.45" hidden="1" customHeight="1" thickBot="1">
      <c r="A139" s="458" t="s">
        <v>324</v>
      </c>
      <c r="B139" s="407" t="s">
        <v>372</v>
      </c>
      <c r="C139" s="407" t="s">
        <v>325</v>
      </c>
      <c r="D139" s="407"/>
      <c r="E139" s="408"/>
      <c r="F139" s="415">
        <v>350000</v>
      </c>
      <c r="G139" s="177">
        <v>350000</v>
      </c>
    </row>
    <row r="140" spans="1:7" s="161" customFormat="1" ht="29.25" hidden="1" customHeight="1" thickBot="1">
      <c r="A140" s="406" t="s">
        <v>111</v>
      </c>
      <c r="B140" s="407" t="s">
        <v>372</v>
      </c>
      <c r="C140" s="407" t="s">
        <v>325</v>
      </c>
      <c r="D140" s="407" t="s">
        <v>112</v>
      </c>
      <c r="E140" s="408"/>
      <c r="F140" s="454"/>
      <c r="G140" s="176"/>
    </row>
    <row r="141" spans="1:7" s="161" customFormat="1" ht="67.5">
      <c r="A141" s="424" t="s">
        <v>425</v>
      </c>
      <c r="B141" s="449" t="s">
        <v>373</v>
      </c>
      <c r="C141" s="449"/>
      <c r="D141" s="449"/>
      <c r="E141" s="450">
        <f>E142</f>
        <v>0</v>
      </c>
      <c r="F141" s="454"/>
      <c r="G141" s="176"/>
    </row>
    <row r="142" spans="1:7" ht="90">
      <c r="A142" s="399" t="s">
        <v>560</v>
      </c>
      <c r="B142" s="407" t="s">
        <v>374</v>
      </c>
      <c r="C142" s="407"/>
      <c r="D142" s="407"/>
      <c r="E142" s="450">
        <f>E143</f>
        <v>0</v>
      </c>
      <c r="F142" s="454"/>
      <c r="G142" s="176"/>
    </row>
    <row r="143" spans="1:7" ht="46.5">
      <c r="A143" s="458" t="s">
        <v>323</v>
      </c>
      <c r="B143" s="407" t="s">
        <v>374</v>
      </c>
      <c r="C143" s="407" t="s">
        <v>312</v>
      </c>
      <c r="D143" s="407"/>
      <c r="E143" s="408">
        <f>E144</f>
        <v>0</v>
      </c>
      <c r="F143" s="415"/>
      <c r="G143" s="177"/>
    </row>
    <row r="144" spans="1:7" s="161" customFormat="1" ht="23.25">
      <c r="A144" s="406" t="s">
        <v>111</v>
      </c>
      <c r="B144" s="407" t="s">
        <v>374</v>
      </c>
      <c r="C144" s="407" t="s">
        <v>312</v>
      </c>
      <c r="D144" s="407" t="s">
        <v>112</v>
      </c>
      <c r="E144" s="408">
        <v>0</v>
      </c>
      <c r="F144" s="454">
        <f>F145</f>
        <v>1000</v>
      </c>
      <c r="G144" s="176">
        <f>G145</f>
        <v>1000</v>
      </c>
    </row>
    <row r="145" spans="1:7" s="161" customFormat="1" ht="45">
      <c r="A145" s="424" t="s">
        <v>375</v>
      </c>
      <c r="B145" s="449" t="s">
        <v>376</v>
      </c>
      <c r="C145" s="449"/>
      <c r="D145" s="449"/>
      <c r="E145" s="450">
        <f>E146+E169+E174</f>
        <v>509800</v>
      </c>
      <c r="F145" s="454">
        <v>1000</v>
      </c>
      <c r="G145" s="176">
        <v>1000</v>
      </c>
    </row>
    <row r="146" spans="1:7" ht="45">
      <c r="A146" s="459" t="s">
        <v>377</v>
      </c>
      <c r="B146" s="449" t="s">
        <v>378</v>
      </c>
      <c r="C146" s="449"/>
      <c r="D146" s="449"/>
      <c r="E146" s="450">
        <f>E147+E150+E155</f>
        <v>506800</v>
      </c>
      <c r="F146" s="415">
        <v>600</v>
      </c>
      <c r="G146" s="177">
        <v>600</v>
      </c>
    </row>
    <row r="147" spans="1:7" ht="23.25">
      <c r="A147" s="421" t="s">
        <v>437</v>
      </c>
      <c r="B147" s="407" t="s">
        <v>379</v>
      </c>
      <c r="C147" s="407"/>
      <c r="D147" s="407"/>
      <c r="E147" s="408">
        <f>E148</f>
        <v>503200</v>
      </c>
      <c r="F147" s="415">
        <v>600</v>
      </c>
      <c r="G147" s="177">
        <v>600</v>
      </c>
    </row>
    <row r="148" spans="1:7" ht="116.25">
      <c r="A148" s="406" t="s">
        <v>310</v>
      </c>
      <c r="B148" s="407" t="s">
        <v>379</v>
      </c>
      <c r="C148" s="407" t="s">
        <v>311</v>
      </c>
      <c r="D148" s="407"/>
      <c r="E148" s="408">
        <f>E149</f>
        <v>503200</v>
      </c>
      <c r="F148" s="454" t="e">
        <f>F12+F19+#REF!+F23+F52+F76+F114+F117+F123+F137+F142+F144+#REF!+#REF!+#REF!+F51+F50+#REF!+F140</f>
        <v>#REF!</v>
      </c>
      <c r="G148" s="179" t="e">
        <f>G12+G19+#REF!+G23+G52+G76+G114+G117+G123+G137+G142+G144+#REF!+#REF!+#REF!+G51+G50+#REF!+G140</f>
        <v>#REF!</v>
      </c>
    </row>
    <row r="149" spans="1:7" ht="23.25">
      <c r="A149" s="406" t="s">
        <v>108</v>
      </c>
      <c r="B149" s="407" t="s">
        <v>379</v>
      </c>
      <c r="C149" s="407" t="s">
        <v>311</v>
      </c>
      <c r="D149" s="407" t="s">
        <v>109</v>
      </c>
      <c r="E149" s="408">
        <v>503200</v>
      </c>
      <c r="G149" s="128"/>
    </row>
    <row r="150" spans="1:7" ht="69.75">
      <c r="A150" s="417" t="s">
        <v>565</v>
      </c>
      <c r="B150" s="407" t="s">
        <v>380</v>
      </c>
      <c r="C150" s="407"/>
      <c r="D150" s="407"/>
      <c r="E150" s="408">
        <f>E151+E153</f>
        <v>3600</v>
      </c>
      <c r="G150" s="1" t="s">
        <v>181</v>
      </c>
    </row>
    <row r="151" spans="1:7" ht="46.5">
      <c r="A151" s="458" t="s">
        <v>323</v>
      </c>
      <c r="B151" s="407" t="s">
        <v>380</v>
      </c>
      <c r="C151" s="407" t="s">
        <v>312</v>
      </c>
      <c r="D151" s="407"/>
      <c r="E151" s="408">
        <f>E152</f>
        <v>3500</v>
      </c>
    </row>
    <row r="152" spans="1:7" ht="23.25">
      <c r="A152" s="406" t="s">
        <v>108</v>
      </c>
      <c r="B152" s="407" t="s">
        <v>380</v>
      </c>
      <c r="C152" s="407" t="s">
        <v>312</v>
      </c>
      <c r="D152" s="407" t="s">
        <v>109</v>
      </c>
      <c r="E152" s="408">
        <v>3500</v>
      </c>
    </row>
    <row r="153" spans="1:7" ht="23.25">
      <c r="A153" s="458" t="s">
        <v>324</v>
      </c>
      <c r="B153" s="407" t="s">
        <v>438</v>
      </c>
      <c r="C153" s="407" t="s">
        <v>325</v>
      </c>
      <c r="D153" s="407"/>
      <c r="E153" s="408">
        <f>E154</f>
        <v>100</v>
      </c>
    </row>
    <row r="154" spans="1:7" ht="23.25">
      <c r="A154" s="406" t="s">
        <v>108</v>
      </c>
      <c r="B154" s="407" t="s">
        <v>438</v>
      </c>
      <c r="C154" s="407" t="s">
        <v>325</v>
      </c>
      <c r="D154" s="407" t="s">
        <v>109</v>
      </c>
      <c r="E154" s="408">
        <v>100</v>
      </c>
    </row>
    <row r="155" spans="1:7" ht="93">
      <c r="A155" s="402" t="s">
        <v>560</v>
      </c>
      <c r="B155" s="407" t="s">
        <v>381</v>
      </c>
      <c r="C155" s="407"/>
      <c r="D155" s="407"/>
      <c r="E155" s="408">
        <f>E156</f>
        <v>0</v>
      </c>
    </row>
    <row r="156" spans="1:7" ht="46.5">
      <c r="A156" s="458" t="s">
        <v>323</v>
      </c>
      <c r="B156" s="407" t="s">
        <v>381</v>
      </c>
      <c r="C156" s="407" t="s">
        <v>312</v>
      </c>
      <c r="D156" s="407"/>
      <c r="E156" s="408">
        <f>E157</f>
        <v>0</v>
      </c>
    </row>
    <row r="157" spans="1:7" ht="23.25">
      <c r="A157" s="406" t="s">
        <v>108</v>
      </c>
      <c r="B157" s="407" t="s">
        <v>381</v>
      </c>
      <c r="C157" s="407" t="s">
        <v>312</v>
      </c>
      <c r="D157" s="407" t="s">
        <v>109</v>
      </c>
      <c r="E157" s="408">
        <v>0</v>
      </c>
    </row>
    <row r="158" spans="1:7" ht="67.5" hidden="1">
      <c r="A158" s="424" t="s">
        <v>382</v>
      </c>
      <c r="B158" s="449" t="s">
        <v>383</v>
      </c>
      <c r="C158" s="449"/>
      <c r="D158" s="449"/>
      <c r="E158" s="450">
        <f>E159+E162</f>
        <v>0</v>
      </c>
    </row>
    <row r="159" spans="1:7" ht="23.25" hidden="1">
      <c r="A159" s="406" t="s">
        <v>370</v>
      </c>
      <c r="B159" s="407" t="s">
        <v>384</v>
      </c>
      <c r="C159" s="407"/>
      <c r="D159" s="407"/>
      <c r="E159" s="408">
        <f>E160</f>
        <v>0</v>
      </c>
    </row>
    <row r="160" spans="1:7" ht="116.25" hidden="1">
      <c r="A160" s="406" t="s">
        <v>310</v>
      </c>
      <c r="B160" s="407" t="s">
        <v>384</v>
      </c>
      <c r="C160" s="407" t="s">
        <v>311</v>
      </c>
      <c r="D160" s="407"/>
      <c r="E160" s="408">
        <f>E161</f>
        <v>0</v>
      </c>
    </row>
    <row r="161" spans="1:7" ht="23.25" hidden="1">
      <c r="A161" s="406" t="s">
        <v>385</v>
      </c>
      <c r="B161" s="407" t="s">
        <v>384</v>
      </c>
      <c r="C161" s="407" t="s">
        <v>311</v>
      </c>
      <c r="D161" s="407" t="s">
        <v>386</v>
      </c>
      <c r="E161" s="408"/>
    </row>
    <row r="162" spans="1:7" ht="46.5" hidden="1">
      <c r="A162" s="406" t="s">
        <v>337</v>
      </c>
      <c r="B162" s="407" t="s">
        <v>387</v>
      </c>
      <c r="C162" s="407"/>
      <c r="D162" s="407"/>
      <c r="E162" s="408">
        <f>E163</f>
        <v>0</v>
      </c>
    </row>
    <row r="163" spans="1:7" ht="46.5" hidden="1">
      <c r="A163" s="458" t="s">
        <v>323</v>
      </c>
      <c r="B163" s="407" t="s">
        <v>387</v>
      </c>
      <c r="C163" s="407" t="s">
        <v>312</v>
      </c>
      <c r="D163" s="407"/>
      <c r="E163" s="408">
        <f>E164</f>
        <v>0</v>
      </c>
    </row>
    <row r="164" spans="1:7" ht="23.25" hidden="1">
      <c r="A164" s="406" t="s">
        <v>385</v>
      </c>
      <c r="B164" s="407" t="s">
        <v>387</v>
      </c>
      <c r="C164" s="407" t="s">
        <v>312</v>
      </c>
      <c r="D164" s="407" t="s">
        <v>386</v>
      </c>
      <c r="E164" s="408"/>
    </row>
    <row r="165" spans="1:7" ht="45" hidden="1">
      <c r="A165" s="459" t="s">
        <v>388</v>
      </c>
      <c r="B165" s="449" t="s">
        <v>389</v>
      </c>
      <c r="C165" s="449"/>
      <c r="D165" s="449"/>
      <c r="E165" s="450">
        <f>E167</f>
        <v>0</v>
      </c>
    </row>
    <row r="166" spans="1:7" ht="90" hidden="1">
      <c r="A166" s="399" t="s">
        <v>330</v>
      </c>
      <c r="B166" s="449" t="s">
        <v>390</v>
      </c>
      <c r="C166" s="449"/>
      <c r="D166" s="449"/>
      <c r="E166" s="450">
        <f>E167</f>
        <v>0</v>
      </c>
    </row>
    <row r="167" spans="1:7" ht="46.5" hidden="1">
      <c r="A167" s="458" t="s">
        <v>323</v>
      </c>
      <c r="B167" s="407" t="s">
        <v>390</v>
      </c>
      <c r="C167" s="407" t="s">
        <v>312</v>
      </c>
      <c r="D167" s="407"/>
      <c r="E167" s="408">
        <f>E168</f>
        <v>0</v>
      </c>
    </row>
    <row r="168" spans="1:7" ht="23.25" hidden="1">
      <c r="A168" s="406" t="s">
        <v>391</v>
      </c>
      <c r="B168" s="407" t="s">
        <v>390</v>
      </c>
      <c r="C168" s="407" t="s">
        <v>312</v>
      </c>
      <c r="D168" s="407" t="s">
        <v>392</v>
      </c>
      <c r="E168" s="408"/>
    </row>
    <row r="169" spans="1:7" ht="22.5">
      <c r="A169" s="557" t="s">
        <v>801</v>
      </c>
      <c r="B169" s="449" t="s">
        <v>802</v>
      </c>
      <c r="C169" s="449"/>
      <c r="D169" s="449"/>
      <c r="E169" s="450">
        <v>2000</v>
      </c>
    </row>
    <row r="170" spans="1:7" ht="94.5" customHeight="1">
      <c r="A170" s="406" t="s">
        <v>560</v>
      </c>
      <c r="B170" s="407" t="s">
        <v>765</v>
      </c>
      <c r="C170" s="407"/>
      <c r="D170" s="407"/>
      <c r="E170" s="408">
        <v>1000</v>
      </c>
    </row>
    <row r="171" spans="1:7" ht="46.5">
      <c r="A171" s="406" t="s">
        <v>323</v>
      </c>
      <c r="B171" s="407" t="s">
        <v>765</v>
      </c>
      <c r="C171" s="407" t="s">
        <v>312</v>
      </c>
      <c r="D171" s="407" t="s">
        <v>265</v>
      </c>
      <c r="E171" s="408">
        <v>1000</v>
      </c>
    </row>
    <row r="172" spans="1:7" ht="96.75" customHeight="1">
      <c r="A172" s="406" t="s">
        <v>560</v>
      </c>
      <c r="B172" s="407" t="s">
        <v>768</v>
      </c>
      <c r="C172" s="407"/>
      <c r="D172" s="407"/>
      <c r="E172" s="408">
        <v>1000</v>
      </c>
    </row>
    <row r="173" spans="1:7" ht="46.5">
      <c r="A173" s="406" t="s">
        <v>323</v>
      </c>
      <c r="B173" s="407" t="s">
        <v>768</v>
      </c>
      <c r="C173" s="407" t="s">
        <v>312</v>
      </c>
      <c r="D173" s="407" t="s">
        <v>265</v>
      </c>
      <c r="E173" s="408">
        <v>1000</v>
      </c>
    </row>
    <row r="174" spans="1:7" ht="44.25" customHeight="1">
      <c r="A174" s="418" t="s">
        <v>442</v>
      </c>
      <c r="B174" s="449" t="s">
        <v>440</v>
      </c>
      <c r="C174" s="449"/>
      <c r="D174" s="449"/>
      <c r="E174" s="450">
        <f>E175</f>
        <v>1000</v>
      </c>
      <c r="F174" s="415"/>
      <c r="G174" s="177"/>
    </row>
    <row r="175" spans="1:7" ht="90">
      <c r="A175" s="399" t="s">
        <v>560</v>
      </c>
      <c r="B175" s="449" t="s">
        <v>441</v>
      </c>
      <c r="C175" s="449"/>
      <c r="D175" s="449"/>
      <c r="E175" s="450">
        <f>E176</f>
        <v>1000</v>
      </c>
      <c r="F175" s="454"/>
      <c r="G175" s="176"/>
    </row>
    <row r="176" spans="1:7" s="161" customFormat="1" ht="46.5">
      <c r="A176" s="458" t="s">
        <v>323</v>
      </c>
      <c r="B176" s="407" t="s">
        <v>441</v>
      </c>
      <c r="C176" s="407" t="s">
        <v>312</v>
      </c>
      <c r="D176" s="407"/>
      <c r="E176" s="408">
        <f>E177</f>
        <v>1000</v>
      </c>
      <c r="F176" s="454" t="e">
        <f>#REF!</f>
        <v>#REF!</v>
      </c>
      <c r="G176" s="176" t="e">
        <f>#REF!</f>
        <v>#REF!</v>
      </c>
    </row>
    <row r="177" spans="1:7" s="108" customFormat="1" ht="46.5">
      <c r="A177" s="406" t="s">
        <v>566</v>
      </c>
      <c r="B177" s="407" t="s">
        <v>441</v>
      </c>
      <c r="C177" s="407" t="s">
        <v>312</v>
      </c>
      <c r="D177" s="407" t="s">
        <v>265</v>
      </c>
      <c r="E177" s="408">
        <v>1000</v>
      </c>
      <c r="F177" s="455">
        <f>F181</f>
        <v>0</v>
      </c>
      <c r="G177" s="181">
        <f>G181</f>
        <v>0</v>
      </c>
    </row>
    <row r="178" spans="1:7" s="108" customFormat="1" ht="48" customHeight="1">
      <c r="A178" s="509" t="s">
        <v>567</v>
      </c>
      <c r="B178" s="449" t="s">
        <v>389</v>
      </c>
      <c r="C178" s="449"/>
      <c r="D178" s="449"/>
      <c r="E178" s="450">
        <v>0</v>
      </c>
      <c r="F178" s="507"/>
      <c r="G178" s="508"/>
    </row>
    <row r="179" spans="1:7" s="108" customFormat="1" ht="90">
      <c r="A179" s="399" t="s">
        <v>560</v>
      </c>
      <c r="B179" s="407" t="s">
        <v>390</v>
      </c>
      <c r="C179" s="407" t="s">
        <v>312</v>
      </c>
      <c r="D179" s="407"/>
      <c r="E179" s="408">
        <v>0</v>
      </c>
      <c r="F179" s="507"/>
      <c r="G179" s="508"/>
    </row>
    <row r="180" spans="1:7" s="108" customFormat="1" ht="46.5">
      <c r="A180" s="458" t="s">
        <v>323</v>
      </c>
      <c r="B180" s="407" t="s">
        <v>568</v>
      </c>
      <c r="C180" s="407" t="s">
        <v>312</v>
      </c>
      <c r="D180" s="407" t="s">
        <v>392</v>
      </c>
      <c r="E180" s="408">
        <v>0</v>
      </c>
      <c r="F180" s="507"/>
      <c r="G180" s="508"/>
    </row>
    <row r="181" spans="1:7" ht="33" customHeight="1">
      <c r="A181" s="405" t="s">
        <v>393</v>
      </c>
      <c r="B181" s="409" t="s">
        <v>314</v>
      </c>
      <c r="C181" s="409" t="s">
        <v>394</v>
      </c>
      <c r="D181" s="409" t="s">
        <v>395</v>
      </c>
      <c r="E181" s="401">
        <f>E182+E194</f>
        <v>1088517</v>
      </c>
    </row>
    <row r="182" spans="1:7" ht="22.5">
      <c r="A182" s="405" t="s">
        <v>396</v>
      </c>
      <c r="B182" s="409" t="s">
        <v>640</v>
      </c>
      <c r="C182" s="409"/>
      <c r="D182" s="409"/>
      <c r="E182" s="401">
        <f>E183+E187</f>
        <v>174400</v>
      </c>
    </row>
    <row r="183" spans="1:7" ht="67.5">
      <c r="A183" s="399" t="s">
        <v>780</v>
      </c>
      <c r="B183" s="409" t="s">
        <v>397</v>
      </c>
      <c r="C183" s="409"/>
      <c r="D183" s="409"/>
      <c r="E183" s="401">
        <f>E184</f>
        <v>700</v>
      </c>
    </row>
    <row r="184" spans="1:7" ht="180">
      <c r="A184" s="462" t="s">
        <v>781</v>
      </c>
      <c r="B184" s="409" t="s">
        <v>578</v>
      </c>
      <c r="C184" s="409"/>
      <c r="D184" s="409"/>
      <c r="E184" s="401">
        <f>E185</f>
        <v>700</v>
      </c>
    </row>
    <row r="185" spans="1:7" ht="46.5">
      <c r="A185" s="402" t="s">
        <v>309</v>
      </c>
      <c r="B185" s="410" t="s">
        <v>578</v>
      </c>
      <c r="C185" s="410" t="s">
        <v>312</v>
      </c>
      <c r="D185" s="410"/>
      <c r="E185" s="404">
        <f>E186</f>
        <v>700</v>
      </c>
    </row>
    <row r="186" spans="1:7" ht="22.5">
      <c r="A186" s="545" t="s">
        <v>201</v>
      </c>
      <c r="B186" s="409" t="s">
        <v>578</v>
      </c>
      <c r="C186" s="409" t="s">
        <v>312</v>
      </c>
      <c r="D186" s="409" t="s">
        <v>198</v>
      </c>
      <c r="E186" s="401">
        <v>700</v>
      </c>
    </row>
    <row r="187" spans="1:7" ht="67.5">
      <c r="A187" s="545" t="s">
        <v>780</v>
      </c>
      <c r="B187" s="409" t="s">
        <v>782</v>
      </c>
      <c r="C187" s="409"/>
      <c r="D187" s="409"/>
      <c r="E187" s="401">
        <f>E190</f>
        <v>173700</v>
      </c>
    </row>
    <row r="188" spans="1:7" ht="90">
      <c r="A188" s="553" t="s">
        <v>783</v>
      </c>
      <c r="B188" s="409" t="s">
        <v>784</v>
      </c>
      <c r="C188" s="409"/>
      <c r="D188" s="409"/>
      <c r="E188" s="401">
        <f>E190</f>
        <v>173700</v>
      </c>
    </row>
    <row r="189" spans="1:7" ht="90">
      <c r="A189" s="553" t="s">
        <v>785</v>
      </c>
      <c r="B189" s="409" t="s">
        <v>571</v>
      </c>
      <c r="C189" s="409"/>
      <c r="D189" s="409"/>
      <c r="E189" s="401">
        <f>E190</f>
        <v>173700</v>
      </c>
    </row>
    <row r="190" spans="1:7" ht="118.5" customHeight="1">
      <c r="A190" s="546" t="s">
        <v>701</v>
      </c>
      <c r="B190" s="409" t="s">
        <v>571</v>
      </c>
      <c r="C190" s="409" t="s">
        <v>702</v>
      </c>
      <c r="D190" s="409"/>
      <c r="E190" s="401">
        <f>E191+E193</f>
        <v>173700</v>
      </c>
    </row>
    <row r="191" spans="1:7" ht="23.25">
      <c r="A191" s="546" t="s">
        <v>719</v>
      </c>
      <c r="B191" s="409" t="s">
        <v>571</v>
      </c>
      <c r="C191" s="409" t="s">
        <v>311</v>
      </c>
      <c r="D191" s="409" t="s">
        <v>143</v>
      </c>
      <c r="E191" s="401">
        <v>160200</v>
      </c>
    </row>
    <row r="192" spans="1:7" ht="46.5">
      <c r="A192" s="546" t="s">
        <v>309</v>
      </c>
      <c r="B192" s="409" t="s">
        <v>571</v>
      </c>
      <c r="C192" s="409" t="s">
        <v>312</v>
      </c>
      <c r="D192" s="409"/>
      <c r="E192" s="401"/>
    </row>
    <row r="193" spans="1:5" ht="23.25">
      <c r="A193" s="402" t="s">
        <v>719</v>
      </c>
      <c r="B193" s="409" t="s">
        <v>571</v>
      </c>
      <c r="C193" s="409" t="s">
        <v>312</v>
      </c>
      <c r="D193" s="409" t="s">
        <v>143</v>
      </c>
      <c r="E193" s="401">
        <v>13500</v>
      </c>
    </row>
    <row r="194" spans="1:5" ht="22.5">
      <c r="A194" s="545" t="s">
        <v>786</v>
      </c>
      <c r="B194" s="409" t="s">
        <v>399</v>
      </c>
      <c r="C194" s="409"/>
      <c r="D194" s="409"/>
      <c r="E194" s="401">
        <f>E195+E202</f>
        <v>914117</v>
      </c>
    </row>
    <row r="195" spans="1:5" ht="45">
      <c r="A195" s="424" t="s">
        <v>400</v>
      </c>
      <c r="B195" s="463" t="s">
        <v>401</v>
      </c>
      <c r="C195" s="463"/>
      <c r="D195" s="463"/>
      <c r="E195" s="464">
        <f>E196+E199</f>
        <v>913117</v>
      </c>
    </row>
    <row r="196" spans="1:5" ht="45">
      <c r="A196" s="399" t="s">
        <v>402</v>
      </c>
      <c r="B196" s="463" t="s">
        <v>407</v>
      </c>
      <c r="C196" s="463"/>
      <c r="D196" s="463"/>
      <c r="E196" s="464">
        <f>E197</f>
        <v>42567</v>
      </c>
    </row>
    <row r="197" spans="1:5" ht="23.25">
      <c r="A197" s="402" t="s">
        <v>403</v>
      </c>
      <c r="B197" s="465" t="s">
        <v>407</v>
      </c>
      <c r="C197" s="465" t="s">
        <v>404</v>
      </c>
      <c r="D197" s="465"/>
      <c r="E197" s="466">
        <f>E198</f>
        <v>42567</v>
      </c>
    </row>
    <row r="198" spans="1:5" ht="38.25" customHeight="1">
      <c r="A198" s="411" t="s">
        <v>405</v>
      </c>
      <c r="B198" s="465" t="s">
        <v>407</v>
      </c>
      <c r="C198" s="465" t="s">
        <v>404</v>
      </c>
      <c r="D198" s="465" t="s">
        <v>89</v>
      </c>
      <c r="E198" s="466">
        <v>42567</v>
      </c>
    </row>
    <row r="199" spans="1:5" ht="45">
      <c r="A199" s="467" t="s">
        <v>406</v>
      </c>
      <c r="B199" s="463" t="s">
        <v>779</v>
      </c>
      <c r="C199" s="463"/>
      <c r="D199" s="463"/>
      <c r="E199" s="464">
        <v>870550</v>
      </c>
    </row>
    <row r="200" spans="1:5" ht="23.25">
      <c r="A200" s="402" t="s">
        <v>403</v>
      </c>
      <c r="B200" s="465" t="s">
        <v>779</v>
      </c>
      <c r="C200" s="465" t="s">
        <v>404</v>
      </c>
      <c r="D200" s="465"/>
      <c r="E200" s="466">
        <f>E201</f>
        <v>870550</v>
      </c>
    </row>
    <row r="201" spans="1:5" ht="45">
      <c r="A201" s="467" t="s">
        <v>405</v>
      </c>
      <c r="B201" s="465" t="s">
        <v>779</v>
      </c>
      <c r="C201" s="465" t="s">
        <v>404</v>
      </c>
      <c r="D201" s="465" t="s">
        <v>89</v>
      </c>
      <c r="E201" s="466">
        <v>870550</v>
      </c>
    </row>
    <row r="202" spans="1:5" ht="22.5">
      <c r="A202" s="459" t="s">
        <v>90</v>
      </c>
      <c r="B202" s="449" t="s">
        <v>408</v>
      </c>
      <c r="C202" s="449"/>
      <c r="D202" s="449"/>
      <c r="E202" s="450">
        <f>E203</f>
        <v>1000</v>
      </c>
    </row>
    <row r="203" spans="1:5" ht="45">
      <c r="A203" s="459" t="s">
        <v>678</v>
      </c>
      <c r="B203" s="449" t="s">
        <v>517</v>
      </c>
      <c r="C203" s="449"/>
      <c r="D203" s="449"/>
      <c r="E203" s="450">
        <f>E204</f>
        <v>1000</v>
      </c>
    </row>
    <row r="204" spans="1:5" ht="23.25">
      <c r="A204" s="402" t="s">
        <v>409</v>
      </c>
      <c r="B204" s="407" t="s">
        <v>517</v>
      </c>
      <c r="C204" s="407" t="s">
        <v>325</v>
      </c>
      <c r="D204" s="407"/>
      <c r="E204" s="408">
        <f>E205</f>
        <v>1000</v>
      </c>
    </row>
    <row r="205" spans="1:5" ht="23.25">
      <c r="A205" s="412" t="s">
        <v>410</v>
      </c>
      <c r="B205" s="407" t="s">
        <v>517</v>
      </c>
      <c r="C205" s="407" t="s">
        <v>325</v>
      </c>
      <c r="D205" s="407" t="s">
        <v>91</v>
      </c>
      <c r="E205" s="408">
        <v>1000</v>
      </c>
    </row>
    <row r="206" spans="1:5" ht="22.5">
      <c r="A206" s="422" t="s">
        <v>446</v>
      </c>
      <c r="B206" s="422"/>
      <c r="C206" s="422"/>
      <c r="D206" s="422"/>
      <c r="E206" s="425">
        <f>E14+E181</f>
        <v>6949152.3899999997</v>
      </c>
    </row>
    <row r="209" spans="1:5" ht="55.5" customHeight="1">
      <c r="A209" s="504" t="s">
        <v>561</v>
      </c>
      <c r="E209" s="423" t="s">
        <v>562</v>
      </c>
    </row>
  </sheetData>
  <mergeCells count="9">
    <mergeCell ref="A11:A12"/>
    <mergeCell ref="B11:B12"/>
    <mergeCell ref="C11:C12"/>
    <mergeCell ref="D11:D12"/>
    <mergeCell ref="D2:H2"/>
    <mergeCell ref="A6:G6"/>
    <mergeCell ref="A7:G7"/>
    <mergeCell ref="A8:G8"/>
    <mergeCell ref="A4:E4"/>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13</vt:i4>
      </vt:variant>
    </vt:vector>
  </HeadingPairs>
  <TitlesOfParts>
    <vt:vector size="31" baseType="lpstr">
      <vt:lpstr>приложение 1 </vt:lpstr>
      <vt:lpstr>приложение 2</vt:lpstr>
      <vt:lpstr>приложение 3 2015-2016</vt:lpstr>
      <vt:lpstr>приложение 3</vt:lpstr>
      <vt:lpstr>приложение 4</vt:lpstr>
      <vt:lpstr>5</vt:lpstr>
      <vt:lpstr>Приложение-4</vt:lpstr>
      <vt:lpstr>Приложение 8 2014-2016</vt:lpstr>
      <vt:lpstr>Приложение -5 </vt:lpstr>
      <vt:lpstr>Приложение 10</vt:lpstr>
      <vt:lpstr>Приложение-9</vt:lpstr>
      <vt:lpstr>приложение-10</vt:lpstr>
      <vt:lpstr>Приложение-7</vt:lpstr>
      <vt:lpstr>Приложение 12</vt:lpstr>
      <vt:lpstr>Лист1</vt:lpstr>
      <vt:lpstr>Приложение-6</vt:lpstr>
      <vt:lpstr>Приложение-8</vt:lpstr>
      <vt:lpstr>Лист2</vt:lpstr>
      <vt:lpstr>'приложение 1 '!Область_печати</vt:lpstr>
      <vt:lpstr>'Приложение 10'!Область_печати</vt:lpstr>
      <vt:lpstr>'Приложение 12'!Область_печати</vt:lpstr>
      <vt:lpstr>'приложение 2'!Область_печати</vt:lpstr>
      <vt:lpstr>'приложение 3'!Область_печати</vt:lpstr>
      <vt:lpstr>'приложение 3 2015-2016'!Область_печати</vt:lpstr>
      <vt:lpstr>'приложение 4'!Область_печати</vt:lpstr>
      <vt:lpstr>'Приложение -5 '!Область_печати</vt:lpstr>
      <vt:lpstr>'приложение-10'!Область_печати</vt:lpstr>
      <vt:lpstr>'Приложение-4'!Область_печати</vt:lpstr>
      <vt:lpstr>'Приложение-6'!Область_печати</vt:lpstr>
      <vt:lpstr>'Приложение-7'!Область_печати</vt:lpstr>
      <vt:lpstr>'Приложение-9'!Область_печати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2023-08-14T06:27:00Z</dcterms:modified>
</cp:coreProperties>
</file>