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1610" windowHeight="9690" firstSheet="8" activeTab="16"/>
  </bookViews>
  <sheets>
    <sheet name="приложение 1 " sheetId="34" r:id="rId1"/>
    <sheet name="приложение 2" sheetId="2" r:id="rId2"/>
    <sheet name="приложение 3 2015-2016" sheetId="5" state="hidden" r:id="rId3"/>
    <sheet name="приложение 3" sheetId="27" r:id="rId4"/>
    <sheet name="приложение 4" sheetId="29" r:id="rId5"/>
    <sheet name="5" sheetId="33" r:id="rId6"/>
    <sheet name="Приложение 6" sheetId="3" r:id="rId7"/>
    <sheet name="Приложение 8 2014-2016" sheetId="16" state="hidden" r:id="rId8"/>
    <sheet name="Приложение 7 " sheetId="32" r:id="rId9"/>
    <sheet name="Приложение 10" sheetId="15" state="hidden" r:id="rId10"/>
    <sheet name="Приложение11" sheetId="22" r:id="rId11"/>
    <sheet name="приложение 13" sheetId="30" r:id="rId12"/>
    <sheet name="Приложение9" sheetId="17" r:id="rId13"/>
    <sheet name="Приложение 12" sheetId="21" state="hidden" r:id="rId14"/>
    <sheet name="Лист1" sheetId="24" state="hidden" r:id="rId15"/>
    <sheet name="Приложение8" sheetId="35" r:id="rId16"/>
    <sheet name="Приложение10" sheetId="36" r:id="rId17"/>
    <sheet name="Лист2" sheetId="37" r:id="rId18"/>
  </sheets>
  <definedNames>
    <definedName name="_xlnm.Print_Area" localSheetId="0">'приложение 1 '!$A$1:$E$64</definedName>
    <definedName name="_xlnm.Print_Area" localSheetId="9">'Приложение 10'!$A$1:$F$91</definedName>
    <definedName name="_xlnm.Print_Area" localSheetId="13">'Приложение 12'!$A$1:$H$80</definedName>
    <definedName name="_xlnm.Print_Area" localSheetId="11">'приложение 13'!$A$1:$K$18</definedName>
    <definedName name="_xlnm.Print_Area" localSheetId="1">'приложение 2'!$A$1:$E$62</definedName>
    <definedName name="_xlnm.Print_Area" localSheetId="3">'приложение 3'!$A$1:$C$26</definedName>
    <definedName name="_xlnm.Print_Area" localSheetId="2">'приложение 3 2015-2016'!$A$1:$E$56</definedName>
    <definedName name="_xlnm.Print_Area" localSheetId="4">'приложение 4'!$A$1:$C$19</definedName>
    <definedName name="_xlnm.Print_Area" localSheetId="6">'Приложение 6'!$A$1:$E$40</definedName>
    <definedName name="_xlnm.Print_Area" localSheetId="8">'Приложение 7 '!$A:$E</definedName>
    <definedName name="_xlnm.Print_Area" localSheetId="10">Приложение11!$A$1:$E$38</definedName>
    <definedName name="_xlnm.Print_Area" localSheetId="15">Приложение8!$A:$G</definedName>
    <definedName name="_xlnm.Print_Area" localSheetId="12">Приложение9!$A:$F</definedName>
  </definedNames>
  <calcPr calcId="124519"/>
</workbook>
</file>

<file path=xl/calcChain.xml><?xml version="1.0" encoding="utf-8"?>
<calcChain xmlns="http://schemas.openxmlformats.org/spreadsheetml/2006/main">
  <c r="F221" i="17"/>
  <c r="F184"/>
  <c r="F185"/>
  <c r="F201"/>
  <c r="F202"/>
  <c r="F203"/>
  <c r="F204"/>
  <c r="E86" i="32"/>
  <c r="C24" i="33"/>
  <c r="F190" i="17"/>
  <c r="F47"/>
  <c r="C19" i="33"/>
  <c r="H84" i="36"/>
  <c r="G84"/>
  <c r="F21" i="17"/>
  <c r="F26"/>
  <c r="F39"/>
  <c r="F38" s="1"/>
  <c r="F34"/>
  <c r="F15"/>
  <c r="F54" i="35"/>
  <c r="G136"/>
  <c r="F136"/>
  <c r="G118"/>
  <c r="F118"/>
  <c r="G137"/>
  <c r="G138"/>
  <c r="F137"/>
  <c r="F138"/>
  <c r="G89"/>
  <c r="G43"/>
  <c r="E198" i="32"/>
  <c r="E186" s="1"/>
  <c r="E132"/>
  <c r="E19"/>
  <c r="E18" s="1"/>
  <c r="D11" i="3"/>
  <c r="C11" i="33"/>
  <c r="E22" i="22"/>
  <c r="D22"/>
  <c r="C22"/>
  <c r="E45" i="2"/>
  <c r="D45"/>
  <c r="C47" i="34"/>
  <c r="F38" i="35"/>
  <c r="E15" i="2"/>
  <c r="D15"/>
  <c r="C17" i="34"/>
  <c r="E35" i="3"/>
  <c r="D35"/>
  <c r="C36" i="33"/>
  <c r="H197" i="36"/>
  <c r="H205"/>
  <c r="H204" s="1"/>
  <c r="H203" s="1"/>
  <c r="H202" s="1"/>
  <c r="H201" s="1"/>
  <c r="H200" s="1"/>
  <c r="H199" s="1"/>
  <c r="G205"/>
  <c r="G204" s="1"/>
  <c r="G203" s="1"/>
  <c r="G202" s="1"/>
  <c r="G201" s="1"/>
  <c r="G200" s="1"/>
  <c r="G199" s="1"/>
  <c r="H67"/>
  <c r="G67"/>
  <c r="H112"/>
  <c r="H111" s="1"/>
  <c r="G112"/>
  <c r="F112"/>
  <c r="F111" s="1"/>
  <c r="G111"/>
  <c r="H110"/>
  <c r="G110"/>
  <c r="F110"/>
  <c r="G109"/>
  <c r="H81"/>
  <c r="H80" s="1"/>
  <c r="G81"/>
  <c r="G78" s="1"/>
  <c r="F81"/>
  <c r="F80" s="1"/>
  <c r="G80"/>
  <c r="G79"/>
  <c r="F211" i="17"/>
  <c r="F219"/>
  <c r="F218" s="1"/>
  <c r="F217" s="1"/>
  <c r="F216" s="1"/>
  <c r="F215" s="1"/>
  <c r="F214" s="1"/>
  <c r="F213" s="1"/>
  <c r="F156"/>
  <c r="F153"/>
  <c r="E130" i="32"/>
  <c r="E129" s="1"/>
  <c r="F132"/>
  <c r="G132"/>
  <c r="F65" i="17"/>
  <c r="F117"/>
  <c r="F116" s="1"/>
  <c r="F86"/>
  <c r="F85" s="1"/>
  <c r="G152" i="35"/>
  <c r="G151"/>
  <c r="G150"/>
  <c r="G69"/>
  <c r="G68" s="1"/>
  <c r="G27"/>
  <c r="F152"/>
  <c r="F151"/>
  <c r="F150"/>
  <c r="F69"/>
  <c r="G75"/>
  <c r="G74" s="1"/>
  <c r="G73" s="1"/>
  <c r="F75"/>
  <c r="F74" s="1"/>
  <c r="F73" s="1"/>
  <c r="E75"/>
  <c r="E74" s="1"/>
  <c r="E73" s="1"/>
  <c r="E178" i="32"/>
  <c r="E177" s="1"/>
  <c r="E155"/>
  <c r="E67"/>
  <c r="E66" s="1"/>
  <c r="E65" s="1"/>
  <c r="E69"/>
  <c r="E81"/>
  <c r="E80" s="1"/>
  <c r="E79" s="1"/>
  <c r="H155" i="36"/>
  <c r="H154" s="1"/>
  <c r="H153" s="1"/>
  <c r="H152" s="1"/>
  <c r="G155"/>
  <c r="F164" i="17"/>
  <c r="H79" i="36" l="1"/>
  <c r="F79"/>
  <c r="G60"/>
  <c r="F109"/>
  <c r="H109"/>
  <c r="F78"/>
  <c r="H78"/>
  <c r="F114" i="17"/>
  <c r="F115"/>
  <c r="F84"/>
  <c r="F83"/>
  <c r="F64" s="1"/>
  <c r="H196" i="36"/>
  <c r="H195" s="1"/>
  <c r="H194" s="1"/>
  <c r="H193" s="1"/>
  <c r="H192" s="1"/>
  <c r="G197"/>
  <c r="G196" s="1"/>
  <c r="G195" s="1"/>
  <c r="G194" s="1"/>
  <c r="G193" s="1"/>
  <c r="G192" s="1"/>
  <c r="F197"/>
  <c r="F196" s="1"/>
  <c r="F195" s="1"/>
  <c r="F194" s="1"/>
  <c r="F193" s="1"/>
  <c r="F192" s="1"/>
  <c r="H191"/>
  <c r="G191"/>
  <c r="F191"/>
  <c r="H188"/>
  <c r="G188"/>
  <c r="F188"/>
  <c r="H183"/>
  <c r="G183"/>
  <c r="F183"/>
  <c r="H181"/>
  <c r="G181"/>
  <c r="F181"/>
  <c r="H177"/>
  <c r="G177"/>
  <c r="F177"/>
  <c r="H170"/>
  <c r="H169" s="1"/>
  <c r="H168" s="1"/>
  <c r="H167" s="1"/>
  <c r="H166" s="1"/>
  <c r="H165" s="1"/>
  <c r="G170"/>
  <c r="G169" s="1"/>
  <c r="G168" s="1"/>
  <c r="G167" s="1"/>
  <c r="G166" s="1"/>
  <c r="G165" s="1"/>
  <c r="F170"/>
  <c r="F169" s="1"/>
  <c r="F168" s="1"/>
  <c r="F167" s="1"/>
  <c r="H163"/>
  <c r="H162" s="1"/>
  <c r="H161" s="1"/>
  <c r="H160" s="1"/>
  <c r="H159" s="1"/>
  <c r="H158" s="1"/>
  <c r="G163"/>
  <c r="G162" s="1"/>
  <c r="G161" s="1"/>
  <c r="G160" s="1"/>
  <c r="G159" s="1"/>
  <c r="G158" s="1"/>
  <c r="G157" s="1"/>
  <c r="F163"/>
  <c r="F162" s="1"/>
  <c r="F161" s="1"/>
  <c r="F160" s="1"/>
  <c r="F159" s="1"/>
  <c r="H150"/>
  <c r="H149" s="1"/>
  <c r="H148" s="1"/>
  <c r="H147" s="1"/>
  <c r="G150"/>
  <c r="G149" s="1"/>
  <c r="G148" s="1"/>
  <c r="G147" s="1"/>
  <c r="F150"/>
  <c r="F149" s="1"/>
  <c r="F148" s="1"/>
  <c r="H145"/>
  <c r="H144" s="1"/>
  <c r="G145"/>
  <c r="G144" s="1"/>
  <c r="F145"/>
  <c r="F144" s="1"/>
  <c r="F142" s="1"/>
  <c r="H139"/>
  <c r="G139"/>
  <c r="F139"/>
  <c r="H137"/>
  <c r="G137"/>
  <c r="F137"/>
  <c r="H134"/>
  <c r="G134"/>
  <c r="F134"/>
  <c r="H131"/>
  <c r="H130" s="1"/>
  <c r="H129" s="1"/>
  <c r="G131"/>
  <c r="G130" s="1"/>
  <c r="G129" s="1"/>
  <c r="F131"/>
  <c r="F128" s="1"/>
  <c r="H126"/>
  <c r="H125" s="1"/>
  <c r="H124" s="1"/>
  <c r="G126"/>
  <c r="G125" s="1"/>
  <c r="G124" s="1"/>
  <c r="F126"/>
  <c r="F123" s="1"/>
  <c r="H117"/>
  <c r="H116" s="1"/>
  <c r="G118"/>
  <c r="G115" s="1"/>
  <c r="G114" s="1"/>
  <c r="F118"/>
  <c r="F117" s="1"/>
  <c r="F116" s="1"/>
  <c r="H103"/>
  <c r="H102" s="1"/>
  <c r="G103"/>
  <c r="G100" s="1"/>
  <c r="F103"/>
  <c r="F100" s="1"/>
  <c r="G101"/>
  <c r="H98"/>
  <c r="H97" s="1"/>
  <c r="G98"/>
  <c r="G97" s="1"/>
  <c r="F98"/>
  <c r="F97" s="1"/>
  <c r="H93"/>
  <c r="H92" s="1"/>
  <c r="G93"/>
  <c r="G92" s="1"/>
  <c r="F93"/>
  <c r="F91" s="1"/>
  <c r="H89"/>
  <c r="H88" s="1"/>
  <c r="G89"/>
  <c r="G87" s="1"/>
  <c r="F89"/>
  <c r="F88" s="1"/>
  <c r="H73"/>
  <c r="H72" s="1"/>
  <c r="G73"/>
  <c r="G72" s="1"/>
  <c r="F73"/>
  <c r="F72" s="1"/>
  <c r="H65"/>
  <c r="G65"/>
  <c r="F65"/>
  <c r="H62"/>
  <c r="G62"/>
  <c r="F62"/>
  <c r="H57"/>
  <c r="H56" s="1"/>
  <c r="G57"/>
  <c r="G56" s="1"/>
  <c r="F57"/>
  <c r="F54" s="1"/>
  <c r="G55"/>
  <c r="H50"/>
  <c r="G50"/>
  <c r="F50"/>
  <c r="H46"/>
  <c r="G46"/>
  <c r="F46"/>
  <c r="H39"/>
  <c r="G42"/>
  <c r="G39" s="1"/>
  <c r="F42"/>
  <c r="F39" s="1"/>
  <c r="H37"/>
  <c r="G37"/>
  <c r="F37"/>
  <c r="H36"/>
  <c r="G36"/>
  <c r="F36"/>
  <c r="H34"/>
  <c r="G34"/>
  <c r="F34"/>
  <c r="H32"/>
  <c r="G32"/>
  <c r="F32"/>
  <c r="F27"/>
  <c r="F24"/>
  <c r="H20"/>
  <c r="G20"/>
  <c r="F20"/>
  <c r="H14"/>
  <c r="H13" s="1"/>
  <c r="G14"/>
  <c r="G13" s="1"/>
  <c r="F14"/>
  <c r="F13" s="1"/>
  <c r="H211" i="17"/>
  <c r="G211"/>
  <c r="H210"/>
  <c r="H209" s="1"/>
  <c r="H208" s="1"/>
  <c r="H207" s="1"/>
  <c r="G210"/>
  <c r="G209" s="1"/>
  <c r="G208" s="1"/>
  <c r="G207" s="1"/>
  <c r="H200"/>
  <c r="G200"/>
  <c r="H197"/>
  <c r="H195" s="1"/>
  <c r="G197"/>
  <c r="G195" s="1"/>
  <c r="H192"/>
  <c r="G192"/>
  <c r="H190"/>
  <c r="G190"/>
  <c r="H186"/>
  <c r="G186"/>
  <c r="H185"/>
  <c r="H184" s="1"/>
  <c r="G185"/>
  <c r="G184" s="1"/>
  <c r="H179"/>
  <c r="G179"/>
  <c r="H178"/>
  <c r="H177" s="1"/>
  <c r="G178"/>
  <c r="G177" s="1"/>
  <c r="H176"/>
  <c r="H175" s="1"/>
  <c r="H174" s="1"/>
  <c r="G176"/>
  <c r="G175" s="1"/>
  <c r="G174" s="1"/>
  <c r="H172"/>
  <c r="G172"/>
  <c r="H171"/>
  <c r="H170" s="1"/>
  <c r="H169" s="1"/>
  <c r="H168" s="1"/>
  <c r="H167" s="1"/>
  <c r="G171"/>
  <c r="G170" s="1"/>
  <c r="G169" s="1"/>
  <c r="G168" s="1"/>
  <c r="G167" s="1"/>
  <c r="H159"/>
  <c r="G159"/>
  <c r="H158"/>
  <c r="H157" s="1"/>
  <c r="H156" s="1"/>
  <c r="G158"/>
  <c r="G157" s="1"/>
  <c r="G156" s="1"/>
  <c r="H154"/>
  <c r="G154"/>
  <c r="H152"/>
  <c r="H151" s="1"/>
  <c r="G152"/>
  <c r="G151" s="1"/>
  <c r="H149"/>
  <c r="H148" s="1"/>
  <c r="H137" s="1"/>
  <c r="H127" s="1"/>
  <c r="H126" s="1"/>
  <c r="H125" s="1"/>
  <c r="G149"/>
  <c r="G148" s="1"/>
  <c r="G137" s="1"/>
  <c r="G127" s="1"/>
  <c r="G126" s="1"/>
  <c r="G125" s="1"/>
  <c r="H144"/>
  <c r="G144"/>
  <c r="H142"/>
  <c r="G142"/>
  <c r="H139"/>
  <c r="G139"/>
  <c r="H138"/>
  <c r="G138"/>
  <c r="H136"/>
  <c r="H135" s="1"/>
  <c r="H134" s="1"/>
  <c r="G136"/>
  <c r="G135" s="1"/>
  <c r="G134" s="1"/>
  <c r="H131"/>
  <c r="H130" s="1"/>
  <c r="H129" s="1"/>
  <c r="G131"/>
  <c r="G130" s="1"/>
  <c r="G129" s="1"/>
  <c r="H123"/>
  <c r="G123"/>
  <c r="H122"/>
  <c r="H121" s="1"/>
  <c r="G122"/>
  <c r="G121" s="1"/>
  <c r="H120"/>
  <c r="H119" s="1"/>
  <c r="H113" s="1"/>
  <c r="G120"/>
  <c r="G119" s="1"/>
  <c r="G113" s="1"/>
  <c r="H108"/>
  <c r="H107" s="1"/>
  <c r="G108"/>
  <c r="G107" s="1"/>
  <c r="H106"/>
  <c r="G106"/>
  <c r="H103"/>
  <c r="H102" s="1"/>
  <c r="G103"/>
  <c r="G102" s="1"/>
  <c r="H101"/>
  <c r="G101"/>
  <c r="H98"/>
  <c r="G98"/>
  <c r="H97"/>
  <c r="G97"/>
  <c r="H96"/>
  <c r="G96"/>
  <c r="H94"/>
  <c r="H93" s="1"/>
  <c r="G94"/>
  <c r="G93" s="1"/>
  <c r="H92"/>
  <c r="H91" s="1"/>
  <c r="H90" s="1"/>
  <c r="H89" s="1"/>
  <c r="H88" s="1"/>
  <c r="G92"/>
  <c r="G91" s="1"/>
  <c r="G90" s="1"/>
  <c r="G89" s="1"/>
  <c r="G88" s="1"/>
  <c r="H78"/>
  <c r="H77" s="1"/>
  <c r="G78"/>
  <c r="G77" s="1"/>
  <c r="H76"/>
  <c r="G76"/>
  <c r="H70"/>
  <c r="G70"/>
  <c r="H67"/>
  <c r="H66" s="1"/>
  <c r="H65" s="1"/>
  <c r="H64" s="1"/>
  <c r="G67"/>
  <c r="G66" s="1"/>
  <c r="G65" s="1"/>
  <c r="G64" s="1"/>
  <c r="H62"/>
  <c r="H61" s="1"/>
  <c r="G62"/>
  <c r="G61" s="1"/>
  <c r="H60"/>
  <c r="G60"/>
  <c r="H55"/>
  <c r="G55"/>
  <c r="H51"/>
  <c r="G51"/>
  <c r="H50"/>
  <c r="H49" s="1"/>
  <c r="G50"/>
  <c r="G49" s="1"/>
  <c r="H47"/>
  <c r="H44" s="1"/>
  <c r="G47"/>
  <c r="G44" s="1"/>
  <c r="H42"/>
  <c r="G42"/>
  <c r="H41"/>
  <c r="G41"/>
  <c r="H36"/>
  <c r="G36"/>
  <c r="H34"/>
  <c r="H33" s="1"/>
  <c r="G34"/>
  <c r="G33" s="1"/>
  <c r="H29"/>
  <c r="G29"/>
  <c r="H26"/>
  <c r="G26"/>
  <c r="H21"/>
  <c r="H20" s="1"/>
  <c r="G21"/>
  <c r="G20" s="1"/>
  <c r="H15"/>
  <c r="H13" s="1"/>
  <c r="G15"/>
  <c r="G14" s="1"/>
  <c r="H14"/>
  <c r="G13"/>
  <c r="F186"/>
  <c r="F179"/>
  <c r="F178" s="1"/>
  <c r="F177" s="1"/>
  <c r="F176" s="1"/>
  <c r="F175" s="1"/>
  <c r="F172"/>
  <c r="F171" s="1"/>
  <c r="F170" s="1"/>
  <c r="F169" s="1"/>
  <c r="F168" s="1"/>
  <c r="F167" s="1"/>
  <c r="F154"/>
  <c r="F152" s="1"/>
  <c r="F151" s="1"/>
  <c r="F149"/>
  <c r="F148" s="1"/>
  <c r="F137" s="1"/>
  <c r="F103"/>
  <c r="F102" s="1"/>
  <c r="F67"/>
  <c r="F44"/>
  <c r="F42"/>
  <c r="F29"/>
  <c r="F20" s="1"/>
  <c r="F200"/>
  <c r="F197"/>
  <c r="F192"/>
  <c r="F159"/>
  <c r="F144"/>
  <c r="F142"/>
  <c r="F139"/>
  <c r="F136"/>
  <c r="F135" s="1"/>
  <c r="F134" s="1"/>
  <c r="F131"/>
  <c r="F130" s="1"/>
  <c r="F129" s="1"/>
  <c r="F123"/>
  <c r="F120" s="1"/>
  <c r="F119" s="1"/>
  <c r="F113" s="1"/>
  <c r="F112" s="1"/>
  <c r="F108"/>
  <c r="F107" s="1"/>
  <c r="F98"/>
  <c r="F97" s="1"/>
  <c r="F94"/>
  <c r="F92" s="1"/>
  <c r="F78"/>
  <c r="F76" s="1"/>
  <c r="F70"/>
  <c r="F62"/>
  <c r="F60" s="1"/>
  <c r="F51"/>
  <c r="F41"/>
  <c r="F36"/>
  <c r="F33" s="1"/>
  <c r="F14"/>
  <c r="G101" i="35"/>
  <c r="F101"/>
  <c r="G84"/>
  <c r="G83" s="1"/>
  <c r="F84"/>
  <c r="F83" s="1"/>
  <c r="G183"/>
  <c r="G182" s="1"/>
  <c r="G181" s="1"/>
  <c r="G179"/>
  <c r="G178" s="1"/>
  <c r="G176"/>
  <c r="G175" s="1"/>
  <c r="G171"/>
  <c r="G170" s="1"/>
  <c r="G169" s="1"/>
  <c r="G167" s="1"/>
  <c r="G164"/>
  <c r="G163" s="1"/>
  <c r="G162" s="1"/>
  <c r="G160"/>
  <c r="G159" s="1"/>
  <c r="G158" s="1"/>
  <c r="G154"/>
  <c r="G148"/>
  <c r="G146"/>
  <c r="G143"/>
  <c r="G142" s="1"/>
  <c r="G131"/>
  <c r="G130" s="1"/>
  <c r="G128"/>
  <c r="G127" s="1"/>
  <c r="G125"/>
  <c r="G124" s="1"/>
  <c r="G119" s="1"/>
  <c r="G121"/>
  <c r="G116"/>
  <c r="G115" s="1"/>
  <c r="G114" s="1"/>
  <c r="G113" s="1"/>
  <c r="G111"/>
  <c r="G109" s="1"/>
  <c r="G107"/>
  <c r="G105" s="1"/>
  <c r="G103"/>
  <c r="G100"/>
  <c r="G98"/>
  <c r="G97" s="1"/>
  <c r="G94"/>
  <c r="G93" s="1"/>
  <c r="G91"/>
  <c r="G90" s="1"/>
  <c r="G87"/>
  <c r="G86" s="1"/>
  <c r="G79"/>
  <c r="G71"/>
  <c r="G62" s="1"/>
  <c r="G66"/>
  <c r="G65" s="1"/>
  <c r="G64" s="1"/>
  <c r="G60"/>
  <c r="G59" s="1"/>
  <c r="G57"/>
  <c r="G56" s="1"/>
  <c r="G55" s="1"/>
  <c r="G54" s="1"/>
  <c r="G52"/>
  <c r="G51" s="1"/>
  <c r="G50" s="1"/>
  <c r="G48"/>
  <c r="G47" s="1"/>
  <c r="G46" s="1"/>
  <c r="G44"/>
  <c r="G42" s="1"/>
  <c r="G40"/>
  <c r="G38"/>
  <c r="G34"/>
  <c r="G32"/>
  <c r="G31" s="1"/>
  <c r="G25"/>
  <c r="G19"/>
  <c r="G18" s="1"/>
  <c r="G17" s="1"/>
  <c r="G16" s="1"/>
  <c r="G15" s="1"/>
  <c r="F183"/>
  <c r="F182" s="1"/>
  <c r="F181" s="1"/>
  <c r="F179"/>
  <c r="F178" s="1"/>
  <c r="F176"/>
  <c r="F175" s="1"/>
  <c r="F171"/>
  <c r="F170" s="1"/>
  <c r="F169" s="1"/>
  <c r="F167" s="1"/>
  <c r="F164"/>
  <c r="F163" s="1"/>
  <c r="F162" s="1"/>
  <c r="F160"/>
  <c r="F159" s="1"/>
  <c r="F158" s="1"/>
  <c r="F154"/>
  <c r="F148"/>
  <c r="F146"/>
  <c r="F143"/>
  <c r="F142" s="1"/>
  <c r="F131"/>
  <c r="F130" s="1"/>
  <c r="F128"/>
  <c r="F127" s="1"/>
  <c r="F125"/>
  <c r="F124" s="1"/>
  <c r="F121"/>
  <c r="F116"/>
  <c r="F115" s="1"/>
  <c r="F114" s="1"/>
  <c r="F113" s="1"/>
  <c r="F111"/>
  <c r="F109" s="1"/>
  <c r="F107"/>
  <c r="F106" s="1"/>
  <c r="F103"/>
  <c r="F98"/>
  <c r="F97" s="1"/>
  <c r="F94"/>
  <c r="F93" s="1"/>
  <c r="F91"/>
  <c r="F90" s="1"/>
  <c r="F87"/>
  <c r="F86" s="1"/>
  <c r="F79"/>
  <c r="F78" s="1"/>
  <c r="F71"/>
  <c r="F66"/>
  <c r="F65" s="1"/>
  <c r="F64" s="1"/>
  <c r="F60"/>
  <c r="F59" s="1"/>
  <c r="F57"/>
  <c r="F56" s="1"/>
  <c r="F55" s="1"/>
  <c r="F52"/>
  <c r="F51" s="1"/>
  <c r="F50" s="1"/>
  <c r="F48"/>
  <c r="F47" s="1"/>
  <c r="F46" s="1"/>
  <c r="F44"/>
  <c r="F43" s="1"/>
  <c r="F42" s="1"/>
  <c r="F40"/>
  <c r="F35"/>
  <c r="F34" s="1"/>
  <c r="F32"/>
  <c r="F31" s="1"/>
  <c r="F27"/>
  <c r="F25"/>
  <c r="F19"/>
  <c r="F18" s="1"/>
  <c r="F17" s="1"/>
  <c r="F16" s="1"/>
  <c r="F15" s="1"/>
  <c r="E183"/>
  <c r="E182" s="1"/>
  <c r="E181" s="1"/>
  <c r="E179"/>
  <c r="E178" s="1"/>
  <c r="E176"/>
  <c r="E175" s="1"/>
  <c r="E171"/>
  <c r="E170" s="1"/>
  <c r="E169" s="1"/>
  <c r="E167" s="1"/>
  <c r="E164"/>
  <c r="E163" s="1"/>
  <c r="E162" s="1"/>
  <c r="E160"/>
  <c r="E159" s="1"/>
  <c r="E158" s="1"/>
  <c r="E156"/>
  <c r="E154" s="1"/>
  <c r="E148"/>
  <c r="E146"/>
  <c r="E143"/>
  <c r="E142" s="1"/>
  <c r="E131"/>
  <c r="E130" s="1"/>
  <c r="E128"/>
  <c r="E127" s="1"/>
  <c r="E125"/>
  <c r="E124" s="1"/>
  <c r="E121"/>
  <c r="E120" s="1"/>
  <c r="E116"/>
  <c r="E115" s="1"/>
  <c r="E114" s="1"/>
  <c r="E113" s="1"/>
  <c r="E111"/>
  <c r="E110" s="1"/>
  <c r="E107"/>
  <c r="E105" s="1"/>
  <c r="E103"/>
  <c r="E101"/>
  <c r="E100" s="1"/>
  <c r="E98"/>
  <c r="E96" s="1"/>
  <c r="E94"/>
  <c r="E93" s="1"/>
  <c r="E91"/>
  <c r="E90" s="1"/>
  <c r="E87"/>
  <c r="E86" s="1"/>
  <c r="E84"/>
  <c r="E83" s="1"/>
  <c r="E79"/>
  <c r="E72"/>
  <c r="E71" s="1"/>
  <c r="E68" s="1"/>
  <c r="E63" s="1"/>
  <c r="E62" s="1"/>
  <c r="E66"/>
  <c r="E65" s="1"/>
  <c r="E64" s="1"/>
  <c r="E60"/>
  <c r="E59" s="1"/>
  <c r="E57"/>
  <c r="E56" s="1"/>
  <c r="E55" s="1"/>
  <c r="E52"/>
  <c r="E51" s="1"/>
  <c r="E50" s="1"/>
  <c r="E48"/>
  <c r="E47" s="1"/>
  <c r="E46" s="1"/>
  <c r="E44"/>
  <c r="E43" s="1"/>
  <c r="E42" s="1"/>
  <c r="E40"/>
  <c r="E38"/>
  <c r="E35"/>
  <c r="E34" s="1"/>
  <c r="E32"/>
  <c r="E31" s="1"/>
  <c r="E27"/>
  <c r="E25"/>
  <c r="E19"/>
  <c r="E18" s="1"/>
  <c r="E17" s="1"/>
  <c r="E16" s="1"/>
  <c r="E15" s="1"/>
  <c r="F30" l="1"/>
  <c r="H142" i="36"/>
  <c r="H132" s="1"/>
  <c r="H143"/>
  <c r="G142"/>
  <c r="G132" s="1"/>
  <c r="G122" s="1"/>
  <c r="G143"/>
  <c r="G12"/>
  <c r="H157"/>
  <c r="H122"/>
  <c r="F45"/>
  <c r="F44" s="1"/>
  <c r="F115"/>
  <c r="F114" s="1"/>
  <c r="F31"/>
  <c r="F176"/>
  <c r="F87"/>
  <c r="F86" s="1"/>
  <c r="F85" s="1"/>
  <c r="F84" s="1"/>
  <c r="F83" s="1"/>
  <c r="H91"/>
  <c r="G19"/>
  <c r="F19" i="17"/>
  <c r="H19"/>
  <c r="G19"/>
  <c r="H12"/>
  <c r="F50"/>
  <c r="F49" s="1"/>
  <c r="F123" i="35"/>
  <c r="F119"/>
  <c r="G82"/>
  <c r="G77" s="1"/>
  <c r="F100"/>
  <c r="F89"/>
  <c r="F174"/>
  <c r="F173" s="1"/>
  <c r="F166" s="1"/>
  <c r="G78"/>
  <c r="F82"/>
  <c r="F77" s="1"/>
  <c r="E24"/>
  <c r="E23" s="1"/>
  <c r="E22" s="1"/>
  <c r="E21" s="1"/>
  <c r="E14" s="1"/>
  <c r="E37"/>
  <c r="E89"/>
  <c r="G145"/>
  <c r="G141" s="1"/>
  <c r="F62"/>
  <c r="F68"/>
  <c r="E78"/>
  <c r="E109"/>
  <c r="E119"/>
  <c r="F145"/>
  <c r="F141" s="1"/>
  <c r="G24"/>
  <c r="G23" s="1"/>
  <c r="G22" s="1"/>
  <c r="G21" s="1"/>
  <c r="G37"/>
  <c r="G30" s="1"/>
  <c r="F24"/>
  <c r="F23" s="1"/>
  <c r="F22" s="1"/>
  <c r="F21" s="1"/>
  <c r="G123" i="36"/>
  <c r="F61"/>
  <c r="G61"/>
  <c r="H115"/>
  <c r="H114" s="1"/>
  <c r="H101"/>
  <c r="H71"/>
  <c r="H60" s="1"/>
  <c r="G71"/>
  <c r="G59" s="1"/>
  <c r="F12"/>
  <c r="G102"/>
  <c r="G133"/>
  <c r="F19"/>
  <c r="H31"/>
  <c r="G128"/>
  <c r="H96"/>
  <c r="H95" s="1"/>
  <c r="H133"/>
  <c r="F132"/>
  <c r="G176"/>
  <c r="G175" s="1"/>
  <c r="G174" s="1"/>
  <c r="H186"/>
  <c r="E123" i="35"/>
  <c r="E145"/>
  <c r="E141" s="1"/>
  <c r="E174"/>
  <c r="F37"/>
  <c r="G96" i="36"/>
  <c r="G95" s="1"/>
  <c r="H176"/>
  <c r="G45"/>
  <c r="G44" s="1"/>
  <c r="H45"/>
  <c r="H44" s="1"/>
  <c r="G54"/>
  <c r="G53" s="1"/>
  <c r="H61"/>
  <c r="F92"/>
  <c r="F186"/>
  <c r="G186"/>
  <c r="H55"/>
  <c r="F18"/>
  <c r="G31"/>
  <c r="G88"/>
  <c r="F133"/>
  <c r="F53"/>
  <c r="G173"/>
  <c r="G172" s="1"/>
  <c r="F158"/>
  <c r="F157" s="1"/>
  <c r="F155" s="1"/>
  <c r="F154" s="1"/>
  <c r="F153" s="1"/>
  <c r="F152" s="1"/>
  <c r="H107"/>
  <c r="H106"/>
  <c r="H105"/>
  <c r="G106"/>
  <c r="G105"/>
  <c r="G107"/>
  <c r="F175"/>
  <c r="F174" s="1"/>
  <c r="F173" s="1"/>
  <c r="F172" s="1"/>
  <c r="H12"/>
  <c r="G18"/>
  <c r="H19"/>
  <c r="H11" s="1"/>
  <c r="F55"/>
  <c r="F71"/>
  <c r="H87"/>
  <c r="G91"/>
  <c r="F96"/>
  <c r="F101"/>
  <c r="H54"/>
  <c r="H53" s="1"/>
  <c r="F56"/>
  <c r="H100"/>
  <c r="F102"/>
  <c r="G117"/>
  <c r="G116" s="1"/>
  <c r="H123"/>
  <c r="F125"/>
  <c r="F124" s="1"/>
  <c r="H128"/>
  <c r="F130"/>
  <c r="F129" s="1"/>
  <c r="H82" i="17"/>
  <c r="H80"/>
  <c r="H81"/>
  <c r="G81"/>
  <c r="G82"/>
  <c r="G80"/>
  <c r="H112"/>
  <c r="H110"/>
  <c r="H111"/>
  <c r="G111"/>
  <c r="G112"/>
  <c r="G110"/>
  <c r="H166"/>
  <c r="H164" s="1"/>
  <c r="H163" s="1"/>
  <c r="H183"/>
  <c r="H182" s="1"/>
  <c r="H181" s="1"/>
  <c r="G12"/>
  <c r="G166"/>
  <c r="G164" s="1"/>
  <c r="G163" s="1"/>
  <c r="G183"/>
  <c r="G182" s="1"/>
  <c r="G181" s="1"/>
  <c r="G59"/>
  <c r="G105"/>
  <c r="G128"/>
  <c r="G133"/>
  <c r="H59"/>
  <c r="H58" s="1"/>
  <c r="H57" s="1"/>
  <c r="H105"/>
  <c r="H128"/>
  <c r="H133"/>
  <c r="F96"/>
  <c r="F91" s="1"/>
  <c r="F195"/>
  <c r="F138"/>
  <c r="F174"/>
  <c r="F133"/>
  <c r="F128"/>
  <c r="F122"/>
  <c r="F121" s="1"/>
  <c r="F105"/>
  <c r="F111"/>
  <c r="F110"/>
  <c r="F106"/>
  <c r="F101"/>
  <c r="F100" s="1"/>
  <c r="F77"/>
  <c r="F66"/>
  <c r="F59"/>
  <c r="F58" s="1"/>
  <c r="F13"/>
  <c r="F158"/>
  <c r="F157" s="1"/>
  <c r="F210"/>
  <c r="F209" s="1"/>
  <c r="F208" s="1"/>
  <c r="F61"/>
  <c r="F93"/>
  <c r="F155" i="35"/>
  <c r="G155"/>
  <c r="F120"/>
  <c r="E106"/>
  <c r="F110"/>
  <c r="E82"/>
  <c r="E81" s="1"/>
  <c r="F96"/>
  <c r="G96"/>
  <c r="E97"/>
  <c r="F81"/>
  <c r="G174"/>
  <c r="G173" s="1"/>
  <c r="G166" s="1"/>
  <c r="G123"/>
  <c r="G14"/>
  <c r="G81"/>
  <c r="G106"/>
  <c r="G110"/>
  <c r="G120"/>
  <c r="F14"/>
  <c r="F105"/>
  <c r="E30"/>
  <c r="E173"/>
  <c r="E166" s="1"/>
  <c r="E54"/>
  <c r="E155"/>
  <c r="G176" i="32"/>
  <c r="F176"/>
  <c r="G175"/>
  <c r="F175"/>
  <c r="E175"/>
  <c r="E174" s="1"/>
  <c r="E173" s="1"/>
  <c r="E52"/>
  <c r="E51" s="1"/>
  <c r="E50" s="1"/>
  <c r="G51"/>
  <c r="F51"/>
  <c r="E48"/>
  <c r="E47" s="1"/>
  <c r="E46" s="1"/>
  <c r="G47"/>
  <c r="F47"/>
  <c r="E44"/>
  <c r="E43" s="1"/>
  <c r="E42" s="1"/>
  <c r="G43"/>
  <c r="F43"/>
  <c r="F207" i="17" l="1"/>
  <c r="F206"/>
  <c r="F12"/>
  <c r="H175" i="36"/>
  <c r="H174" s="1"/>
  <c r="H173" s="1"/>
  <c r="H172" s="1"/>
  <c r="H59"/>
  <c r="G140" i="35"/>
  <c r="G29"/>
  <c r="F135"/>
  <c r="F140"/>
  <c r="F75" i="36"/>
  <c r="F77"/>
  <c r="F76"/>
  <c r="F11"/>
  <c r="F122"/>
  <c r="F121" s="1"/>
  <c r="F120" s="1"/>
  <c r="F108"/>
  <c r="G86"/>
  <c r="G85" s="1"/>
  <c r="G83" s="1"/>
  <c r="G11"/>
  <c r="F127" i="17"/>
  <c r="F90"/>
  <c r="F89" s="1"/>
  <c r="F88" s="1"/>
  <c r="H11"/>
  <c r="F29" i="35"/>
  <c r="F185" s="1"/>
  <c r="H86" i="36"/>
  <c r="H85" s="1"/>
  <c r="G154"/>
  <c r="G153" s="1"/>
  <c r="G152" s="1"/>
  <c r="F60"/>
  <c r="F59" s="1"/>
  <c r="F52" s="1"/>
  <c r="F207" s="1"/>
  <c r="G52"/>
  <c r="E118" i="35"/>
  <c r="H52" i="36"/>
  <c r="G58" i="17"/>
  <c r="G57" s="1"/>
  <c r="G221" s="1"/>
  <c r="H221"/>
  <c r="G11"/>
  <c r="F166"/>
  <c r="F163" s="1"/>
  <c r="F162" s="1"/>
  <c r="F161" s="1"/>
  <c r="F57"/>
  <c r="E113" i="32"/>
  <c r="E112" s="1"/>
  <c r="E109"/>
  <c r="E108" s="1"/>
  <c r="E106"/>
  <c r="E105" s="1"/>
  <c r="E103"/>
  <c r="E101" s="1"/>
  <c r="E99"/>
  <c r="E98" s="1"/>
  <c r="E96"/>
  <c r="E95" s="1"/>
  <c r="F105" i="36" l="1"/>
  <c r="F106"/>
  <c r="F107"/>
  <c r="H83"/>
  <c r="H75" s="1"/>
  <c r="G121"/>
  <c r="G120" s="1"/>
  <c r="G207" s="1"/>
  <c r="G10" s="1"/>
  <c r="G76"/>
  <c r="G75"/>
  <c r="H121"/>
  <c r="H120" s="1"/>
  <c r="F10"/>
  <c r="F126" i="17"/>
  <c r="F125" s="1"/>
  <c r="F81"/>
  <c r="F80"/>
  <c r="F82"/>
  <c r="E29" i="35"/>
  <c r="E185" s="1"/>
  <c r="G185"/>
  <c r="E111" i="32"/>
  <c r="E102"/>
  <c r="E85"/>
  <c r="E84" s="1"/>
  <c r="E83" s="1"/>
  <c r="E196"/>
  <c r="E195" s="1"/>
  <c r="E194" s="1"/>
  <c r="E192"/>
  <c r="E191" s="1"/>
  <c r="E189"/>
  <c r="E188" s="1"/>
  <c r="E184"/>
  <c r="E183" s="1"/>
  <c r="E182" s="1"/>
  <c r="E181" s="1"/>
  <c r="E171"/>
  <c r="E169" s="1"/>
  <c r="E167"/>
  <c r="E166" s="1"/>
  <c r="E164"/>
  <c r="E163" s="1"/>
  <c r="E160"/>
  <c r="E159" s="1"/>
  <c r="E157"/>
  <c r="E152"/>
  <c r="E151" s="1"/>
  <c r="E147"/>
  <c r="E146" s="1"/>
  <c r="E145" s="1"/>
  <c r="E141"/>
  <c r="E140" s="1"/>
  <c r="E138"/>
  <c r="E137" s="1"/>
  <c r="E127"/>
  <c r="E126" s="1"/>
  <c r="E122"/>
  <c r="E117"/>
  <c r="E116" s="1"/>
  <c r="E93"/>
  <c r="E91" s="1"/>
  <c r="E89"/>
  <c r="E88" s="1"/>
  <c r="E77"/>
  <c r="E76" s="1"/>
  <c r="E73"/>
  <c r="E72" s="1"/>
  <c r="E64" s="1"/>
  <c r="E63" s="1"/>
  <c r="E61"/>
  <c r="E60" s="1"/>
  <c r="E57"/>
  <c r="E56" s="1"/>
  <c r="E55" s="1"/>
  <c r="E54" s="1"/>
  <c r="E40"/>
  <c r="E35"/>
  <c r="E34" s="1"/>
  <c r="E32"/>
  <c r="E31" s="1"/>
  <c r="E27"/>
  <c r="E25"/>
  <c r="E17"/>
  <c r="E16" s="1"/>
  <c r="E15" s="1"/>
  <c r="H76" i="36" l="1"/>
  <c r="H207"/>
  <c r="H10" s="1"/>
  <c r="E124" i="32"/>
  <c r="E187"/>
  <c r="E180" s="1"/>
  <c r="E24"/>
  <c r="E23" s="1"/>
  <c r="E22" s="1"/>
  <c r="E21" s="1"/>
  <c r="E14" s="1"/>
  <c r="E162"/>
  <c r="E154"/>
  <c r="E150" s="1"/>
  <c r="E149" s="1"/>
  <c r="E125"/>
  <c r="E121"/>
  <c r="E120" s="1"/>
  <c r="E119" s="1"/>
  <c r="E75"/>
  <c r="E136"/>
  <c r="E115"/>
  <c r="E59"/>
  <c r="E37"/>
  <c r="E30" s="1"/>
  <c r="E92"/>
  <c r="E170"/>
  <c r="E29" l="1"/>
  <c r="E201" s="1"/>
  <c r="E33" i="3"/>
  <c r="D33"/>
  <c r="E31"/>
  <c r="D31"/>
  <c r="E28"/>
  <c r="D28"/>
  <c r="E26"/>
  <c r="E23"/>
  <c r="D23"/>
  <c r="E20"/>
  <c r="D20"/>
  <c r="D18"/>
  <c r="E11"/>
  <c r="E37" s="1"/>
  <c r="C33"/>
  <c r="C31"/>
  <c r="C28"/>
  <c r="C26"/>
  <c r="C23"/>
  <c r="C20"/>
  <c r="C18"/>
  <c r="C11"/>
  <c r="C29" i="33"/>
  <c r="E27"/>
  <c r="D27"/>
  <c r="C27"/>
  <c r="E29"/>
  <c r="D29"/>
  <c r="D37" i="3" l="1"/>
  <c r="C37"/>
  <c r="G148" i="32" l="1"/>
  <c r="F148"/>
  <c r="G74"/>
  <c r="F74"/>
  <c r="G40"/>
  <c r="F40"/>
  <c r="F54"/>
  <c r="G54"/>
  <c r="E25" i="2" l="1"/>
  <c r="E24" s="1"/>
  <c r="E12"/>
  <c r="E11" s="1"/>
  <c r="C48"/>
  <c r="C47" s="1"/>
  <c r="E56"/>
  <c r="E55" s="1"/>
  <c r="D56"/>
  <c r="D55" s="1"/>
  <c r="C55"/>
  <c r="C58" i="34"/>
  <c r="C57" s="1"/>
  <c r="E57"/>
  <c r="D57"/>
  <c r="E14" i="2"/>
  <c r="E20"/>
  <c r="E29"/>
  <c r="D29"/>
  <c r="E31"/>
  <c r="E48"/>
  <c r="E47" s="1"/>
  <c r="E51"/>
  <c r="E50" s="1"/>
  <c r="E53"/>
  <c r="D48"/>
  <c r="D47" s="1"/>
  <c r="D51"/>
  <c r="D11" i="34"/>
  <c r="D12"/>
  <c r="E12"/>
  <c r="E11" s="1"/>
  <c r="C14"/>
  <c r="D16"/>
  <c r="C16"/>
  <c r="E17"/>
  <c r="E16" s="1"/>
  <c r="E22"/>
  <c r="C27"/>
  <c r="C26" s="1"/>
  <c r="D27"/>
  <c r="D26" s="1"/>
  <c r="D25" s="1"/>
  <c r="E27"/>
  <c r="E26" s="1"/>
  <c r="D30"/>
  <c r="E30"/>
  <c r="C31"/>
  <c r="C34"/>
  <c r="C33" s="1"/>
  <c r="D34"/>
  <c r="D33" s="1"/>
  <c r="E34"/>
  <c r="E33" s="1"/>
  <c r="C46"/>
  <c r="D49"/>
  <c r="E49"/>
  <c r="C50"/>
  <c r="C49" s="1"/>
  <c r="C53"/>
  <c r="C52" s="1"/>
  <c r="D53"/>
  <c r="D52" s="1"/>
  <c r="D45" s="1"/>
  <c r="D44" s="1"/>
  <c r="E53"/>
  <c r="E52" s="1"/>
  <c r="E45" s="1"/>
  <c r="E44" s="1"/>
  <c r="C55"/>
  <c r="D14" i="2"/>
  <c r="E25" i="34" l="1"/>
  <c r="D10"/>
  <c r="E44" i="2"/>
  <c r="E43" s="1"/>
  <c r="C45" i="34"/>
  <c r="C44" s="1"/>
  <c r="E28" i="2"/>
  <c r="E23" s="1"/>
  <c r="E10" s="1"/>
  <c r="C30" i="34"/>
  <c r="C25" s="1"/>
  <c r="C10" s="1"/>
  <c r="D60"/>
  <c r="E10"/>
  <c r="E60" s="1"/>
  <c r="D53" i="2"/>
  <c r="E34" i="33"/>
  <c r="D34"/>
  <c r="C34"/>
  <c r="C38" s="1"/>
  <c r="E32"/>
  <c r="D32"/>
  <c r="E24"/>
  <c r="D24"/>
  <c r="E19"/>
  <c r="E11"/>
  <c r="D11"/>
  <c r="G142" i="32"/>
  <c r="G141" s="1"/>
  <c r="F142"/>
  <c r="G128"/>
  <c r="G125"/>
  <c r="G122" s="1"/>
  <c r="F125"/>
  <c r="F122" s="1"/>
  <c r="F119"/>
  <c r="G119"/>
  <c r="G115"/>
  <c r="G84" s="1"/>
  <c r="F115"/>
  <c r="F85" s="1"/>
  <c r="G72"/>
  <c r="G63"/>
  <c r="F63"/>
  <c r="G61"/>
  <c r="F61"/>
  <c r="F60" s="1"/>
  <c r="G56"/>
  <c r="F56"/>
  <c r="G38"/>
  <c r="F38"/>
  <c r="G36"/>
  <c r="G31" s="1"/>
  <c r="F36"/>
  <c r="F31" s="1"/>
  <c r="G32"/>
  <c r="F32"/>
  <c r="G28"/>
  <c r="F28"/>
  <c r="G26"/>
  <c r="F26"/>
  <c r="G19"/>
  <c r="F19"/>
  <c r="G15"/>
  <c r="F15"/>
  <c r="G13"/>
  <c r="F13"/>
  <c r="D12" i="2"/>
  <c r="D11" s="1"/>
  <c r="D25"/>
  <c r="D32"/>
  <c r="D31" s="1"/>
  <c r="C33"/>
  <c r="C32" s="1"/>
  <c r="C31" s="1"/>
  <c r="C29"/>
  <c r="C25"/>
  <c r="C12"/>
  <c r="C11" s="1"/>
  <c r="G60" i="32" l="1"/>
  <c r="F128"/>
  <c r="F95"/>
  <c r="F25"/>
  <c r="F141"/>
  <c r="F105"/>
  <c r="F12"/>
  <c r="G12"/>
  <c r="F84"/>
  <c r="G25"/>
  <c r="E58" i="2"/>
  <c r="C60" i="34"/>
  <c r="E38" i="33"/>
  <c r="D38"/>
  <c r="G152" i="32" l="1"/>
  <c r="F152"/>
  <c r="C28" i="2"/>
  <c r="E11" i="22" l="1"/>
  <c r="D11"/>
  <c r="C11"/>
  <c r="E19" i="24"/>
  <c r="D19"/>
  <c r="C19"/>
  <c r="E13"/>
  <c r="D13"/>
  <c r="C13"/>
  <c r="E4"/>
  <c r="D4"/>
  <c r="C4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G73" l="1"/>
  <c r="G65"/>
  <c r="F65" s="1"/>
  <c r="G64" s="1"/>
  <c r="F64" s="1"/>
  <c r="F73"/>
  <c r="F43"/>
  <c r="G42" s="1"/>
  <c r="F42"/>
  <c r="G39"/>
  <c r="F39"/>
  <c r="G34"/>
  <c r="F34"/>
  <c r="G32"/>
  <c r="F32"/>
  <c r="G28"/>
  <c r="F28"/>
  <c r="G26"/>
  <c r="F26"/>
  <c r="G18"/>
  <c r="F18"/>
  <c r="G15"/>
  <c r="F15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6"/>
  <c r="F14"/>
  <c r="E14"/>
  <c r="F13"/>
  <c r="E13"/>
  <c r="D32" i="16"/>
  <c r="C32"/>
  <c r="D29"/>
  <c r="C29"/>
  <c r="D26"/>
  <c r="C26"/>
  <c r="D24"/>
  <c r="C24"/>
  <c r="D21"/>
  <c r="C21"/>
  <c r="D19"/>
  <c r="C19"/>
  <c r="C34" s="1"/>
  <c r="D12"/>
  <c r="D34" s="1"/>
  <c r="C12"/>
  <c r="F18" i="15" l="1"/>
  <c r="E18" s="1"/>
  <c r="F38"/>
  <c r="E38" s="1"/>
  <c r="F58"/>
  <c r="E58" s="1"/>
  <c r="F72"/>
  <c r="E72" s="1"/>
  <c r="F78"/>
  <c r="E78" s="1"/>
  <c r="G14" i="21"/>
  <c r="G25"/>
  <c r="F25" s="1"/>
  <c r="G31"/>
  <c r="F31" s="1"/>
  <c r="G38"/>
  <c r="F38" s="1"/>
  <c r="G37" s="1"/>
  <c r="F37" s="1"/>
  <c r="F14" l="1"/>
  <c r="G1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C51" i="2"/>
  <c r="C50" s="1"/>
  <c r="C45"/>
  <c r="C38" i="5" l="1"/>
  <c r="D37" s="1"/>
  <c r="C37" s="1"/>
  <c r="D12"/>
  <c r="C12" s="1"/>
  <c r="D11" s="1"/>
  <c r="D15"/>
  <c r="D28" i="2"/>
  <c r="D24"/>
  <c r="C24"/>
  <c r="C23" s="1"/>
  <c r="C14"/>
  <c r="E31" i="24"/>
  <c r="D31"/>
  <c r="C31"/>
  <c r="D23" i="2" l="1"/>
  <c r="D10" s="1"/>
  <c r="C10"/>
  <c r="C11" i="5"/>
  <c r="C49" s="1"/>
  <c r="D49"/>
  <c r="D50" i="2"/>
  <c r="D44" s="1"/>
  <c r="C44" l="1"/>
  <c r="D43"/>
  <c r="C43" l="1"/>
  <c r="D58"/>
  <c r="C58" l="1"/>
  <c r="F183" i="17" l="1"/>
  <c r="F182"/>
  <c r="F181" s="1"/>
</calcChain>
</file>

<file path=xl/sharedStrings.xml><?xml version="1.0" encoding="utf-8"?>
<sst xmlns="http://schemas.openxmlformats.org/spreadsheetml/2006/main" count="3860" uniqueCount="791">
  <si>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</si>
  <si>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</si>
  <si>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</si>
  <si>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</si>
  <si>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</si>
  <si>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</si>
  <si>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</si>
  <si>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</si>
  <si>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</si>
  <si>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</si>
  <si>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</si>
  <si>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</si>
  <si>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</si>
  <si>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</si>
  <si>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</si>
  <si>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</si>
  <si>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</si>
  <si>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</si>
  <si>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</si>
  <si>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</si>
  <si>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</si>
  <si>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</si>
  <si>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</si>
  <si>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</si>
  <si>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</si>
  <si>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</si>
  <si>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</si>
  <si>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</si>
  <si>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</si>
  <si>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</si>
  <si>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</si>
  <si>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</si>
  <si>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</si>
  <si>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</si>
  <si>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</si>
  <si>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</si>
  <si>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</si>
  <si>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</si>
  <si>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</si>
  <si>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</si>
  <si>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</si>
  <si>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</si>
  <si>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</si>
  <si>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</si>
  <si>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</si>
  <si>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</si>
  <si>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</si>
  <si>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</si>
  <si>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</si>
  <si>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</si>
  <si>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</si>
  <si>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</si>
  <si>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</si>
  <si>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</si>
  <si>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</si>
  <si>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</si>
  <si>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</si>
  <si>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</si>
  <si>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</si>
  <si>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</si>
  <si>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</si>
  <si>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</si>
  <si>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</si>
  <si>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</si>
  <si>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</si>
  <si>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</si>
  <si>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</si>
  <si>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</si>
  <si>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</si>
  <si>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</si>
  <si>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</si>
  <si>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</si>
  <si>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</si>
  <si>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</si>
  <si>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</si>
  <si>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</si>
  <si>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</si>
  <si>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</si>
  <si>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</si>
  <si>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</si>
  <si>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</si>
  <si>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</si>
  <si>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</si>
  <si>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</si>
  <si>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</si>
  <si>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</si>
  <si>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</si>
  <si>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</si>
  <si>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</si>
  <si>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</si>
  <si>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</si>
  <si>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</si>
  <si>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</si>
  <si>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</si>
  <si>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</si>
  <si>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</si>
  <si>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</si>
  <si>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</si>
  <si>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</si>
  <si>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</si>
  <si>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</si>
  <si>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</si>
  <si>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</si>
  <si>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</si>
  <si>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</si>
  <si>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</si>
  <si>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</si>
  <si>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</si>
  <si>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</si>
  <si>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</si>
  <si>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</si>
  <si>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</si>
  <si>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</si>
  <si>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</si>
  <si>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</si>
  <si>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</si>
  <si>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</si>
  <si>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</si>
  <si>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</si>
  <si>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</si>
  <si>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</si>
  <si>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</si>
  <si>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</si>
  <si>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</si>
  <si>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</si>
  <si>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</si>
  <si>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</si>
  <si>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</si>
  <si>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</si>
  <si>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</si>
  <si>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</si>
  <si>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</si>
  <si>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</si>
  <si>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</si>
  <si>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</si>
  <si>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</si>
  <si>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</si>
  <si>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</si>
  <si>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</si>
  <si>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</si>
  <si>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</si>
  <si>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</si>
  <si>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</si>
  <si>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</si>
  <si>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</si>
  <si>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</si>
  <si>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</si>
  <si>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</si>
  <si>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</si>
  <si>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</si>
  <si>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</si>
  <si>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</si>
  <si>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</si>
  <si>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</si>
  <si>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</si>
  <si>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</si>
  <si>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Наименование  показателя</t>
  </si>
  <si>
    <t>КБК</t>
  </si>
  <si>
    <t>Сумма, руб.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</si>
  <si>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</si>
  <si>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</si>
  <si>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</si>
  <si>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</si>
  <si>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</si>
  <si>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</si>
  <si>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</si>
  <si>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</si>
  <si>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</si>
  <si>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</si>
  <si>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</si>
  <si>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</si>
  <si>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</si>
  <si>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</si>
  <si>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</si>
  <si>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</si>
  <si>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</si>
  <si>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</si>
  <si>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</si>
  <si>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</si>
  <si>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</si>
  <si>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</si>
  <si>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</si>
  <si>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</si>
  <si>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</si>
  <si>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</si>
  <si>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</si>
  <si>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</si>
  <si>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</si>
  <si>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</si>
  <si>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</si>
  <si>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</si>
  <si>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</si>
  <si>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</si>
  <si>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</si>
  <si>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</si>
  <si>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</si>
  <si>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</si>
  <si>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</si>
  <si>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</si>
  <si>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</si>
  <si>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</si>
  <si>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</si>
  <si>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</si>
  <si>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</si>
  <si>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</si>
  <si>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</si>
  <si>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</si>
  <si>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</si>
  <si>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</si>
  <si>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</si>
  <si>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</si>
  <si>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</si>
  <si>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</si>
  <si>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</si>
  <si>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</si>
  <si>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</si>
  <si>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</si>
  <si>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</si>
  <si>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</si>
  <si>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</si>
  <si>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</si>
  <si>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</si>
  <si>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</si>
  <si>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</si>
  <si>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</si>
  <si>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</si>
  <si>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</si>
  <si>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</si>
  <si>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</si>
  <si>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9020100000</t>
  </si>
  <si>
    <t>9020180190</t>
  </si>
  <si>
    <t>90А673150</t>
  </si>
  <si>
    <t>7702288060</t>
  </si>
  <si>
    <t>Дотации бюджетам поселений на выравнивание бюджетной обеспеченности из районного бюджета</t>
  </si>
  <si>
    <t>Сумма 2019 год</t>
  </si>
  <si>
    <t>Сумма на 2018 год</t>
  </si>
  <si>
    <t>Сумма на 2019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</si>
  <si>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</si>
  <si>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</si>
  <si>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</si>
  <si>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иных платежей</t>
  </si>
  <si>
    <t>Сумма 2020 год</t>
  </si>
  <si>
    <t>Молодежная политика</t>
  </si>
  <si>
    <t>Сумма на 2020 год</t>
  </si>
  <si>
    <t>Невыясненные поступления, зачисляемые в бюджеты поселений</t>
  </si>
  <si>
    <t xml:space="preserve"> 1 17 01050 10 0000 180</t>
  </si>
  <si>
    <t xml:space="preserve"> 1 17 05050 10 0000 180</t>
  </si>
  <si>
    <t>Наименование  главного администратора доходов местного бюджета</t>
  </si>
  <si>
    <t>главного администратора доходов</t>
  </si>
  <si>
    <t>доходов местного бюджета</t>
  </si>
  <si>
    <t>Прочие неналоговые доходы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</si>
  <si>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</si>
  <si>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</si>
  <si>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Объем заимствований всего</t>
  </si>
  <si>
    <t>в том числе</t>
  </si>
  <si>
    <t xml:space="preserve">           </t>
  </si>
  <si>
    <t>Наименование  главного администратора источников финансирования дефицита местного бюджета</t>
  </si>
  <si>
    <t>главного администратора источников</t>
  </si>
  <si>
    <t>источников финансирования дефицита местного бюджета</t>
  </si>
  <si>
    <t>01 02 00 00 10 0000 710</t>
  </si>
  <si>
    <t>01 02 00 00 10 0000 810</t>
  </si>
  <si>
    <t>01 03 01 00 10 0000 710</t>
  </si>
  <si>
    <t>01 03 01 00 10 0000 810</t>
  </si>
  <si>
    <t>01 05 02 01 10 0000 510</t>
  </si>
  <si>
    <t>01 05 02 01 10 0000 610</t>
  </si>
  <si>
    <t>01 06 06 00 10 0000 810</t>
  </si>
  <si>
    <t>0707</t>
  </si>
  <si>
    <t>0700</t>
  </si>
  <si>
    <t xml:space="preserve">                                                                         Приложение 11</t>
  </si>
  <si>
    <t xml:space="preserve">                                                                                                                      " О бюджете Червянского муниципального образования"</t>
  </si>
  <si>
    <t xml:space="preserve">                                                                           Приложение 3</t>
  </si>
  <si>
    <t xml:space="preserve"> 1 03 02230 01 0000 110</t>
  </si>
  <si>
    <t>1 03 02240 01 0000 110</t>
  </si>
  <si>
    <t>1 03 02250 01 0000 110</t>
  </si>
  <si>
    <t>1 03 02260 01 0000 110</t>
  </si>
  <si>
    <t>1 06 06030 00 0000 110</t>
  </si>
  <si>
    <t>1 03 02230 01 0000 110</t>
  </si>
  <si>
    <t xml:space="preserve">Прочие межбюджетные трансферты, передаваемые бюджетам </t>
  </si>
  <si>
    <t>Прочие межбюджетные трансферты, передаваемые бюджетам сельских поселений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</si>
  <si>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</si>
  <si>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</si>
  <si>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 1 06 06043 10 2000 110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</si>
  <si>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</si>
  <si>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</si>
  <si>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</si>
  <si>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</si>
  <si>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Уплата налога  на имущество организаций и земельного налога</t>
  </si>
  <si>
    <t xml:space="preserve">Прочая закупка товаров, работ и услуг </t>
  </si>
  <si>
    <t xml:space="preserve">                                                                      к проекту Думы </t>
  </si>
  <si>
    <t xml:space="preserve">                                                    Приложение 1</t>
  </si>
  <si>
    <t xml:space="preserve">                                                                           Приложение 2</t>
  </si>
  <si>
    <t xml:space="preserve">                                  Приложение 8</t>
  </si>
  <si>
    <t xml:space="preserve">                                                                         Приложение 10</t>
  </si>
  <si>
    <t xml:space="preserve">                                                                     Приложение 12</t>
  </si>
  <si>
    <t xml:space="preserve">                                                                                        Приложение 13</t>
  </si>
  <si>
    <t>Сумма 2022 год</t>
  </si>
  <si>
    <t>2022г</t>
  </si>
  <si>
    <t xml:space="preserve">                                                                                                                                                            на 2020 год и на плановый период 2021-2022 годов.</t>
  </si>
  <si>
    <t>0412</t>
  </si>
  <si>
    <t>Другие вопросы в области национальной экономики</t>
  </si>
  <si>
    <t>ОБРАЗОВАНИЕ</t>
  </si>
  <si>
    <t>0705</t>
  </si>
  <si>
    <t>Профессиональная подготовка, переподготовка и повышение квалификации</t>
  </si>
  <si>
    <t>СОЦИАЛЬНАЯ ПОЛИТИКА</t>
  </si>
  <si>
    <t>Госсударственная программа Иркутской области "Экономическое развитие и иновационная экономика</t>
  </si>
  <si>
    <t>Подпрограмма "госсударственная политика в сфере экономического развития Иркутской области</t>
  </si>
  <si>
    <t>Основное мероприятие обеспечение эффективного управления экономическим развитием Иркутской области</t>
  </si>
  <si>
    <t>Реализация мероприятий перечня народных инициатив</t>
  </si>
  <si>
    <t>71101S2370</t>
  </si>
  <si>
    <t>Закупка товаров, работ и услуг для обеспечения государственных (муниципальных) нужд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</si>
  <si>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2015 - 2020 годы</t>
  </si>
  <si>
    <t>Основное мероприятие «Распределение между бюджетами муниципальных образований средств федерального бюджета на осуществление переданных полномочий»</t>
  </si>
  <si>
    <t>Субвенции на осуществление первичного воинского учета на территориях, где отсутствуют военные комиссариаты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</si>
  <si>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</si>
  <si>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</si>
  <si>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первичного воинского учета</t>
  </si>
  <si>
    <t>200</t>
  </si>
  <si>
    <t xml:space="preserve">Муниципальные программы </t>
  </si>
  <si>
    <t>0000000000</t>
  </si>
  <si>
    <t>Муниципальная программа "Эффективное муниципальное управление"</t>
  </si>
  <si>
    <t>4100000000</t>
  </si>
  <si>
    <t>Расходы на оплату труда работников ОМСУ</t>
  </si>
  <si>
    <t>4110180110</t>
  </si>
  <si>
    <t>4110280110</t>
  </si>
  <si>
    <t>Функционирование местных администраций</t>
  </si>
  <si>
    <t>Расходы на обеспечение функций ОМСУ</t>
  </si>
  <si>
    <t>4110280190</t>
  </si>
  <si>
    <t>Закупки товаров, работ и услуг для государственных нужд</t>
  </si>
  <si>
    <t>Уплата налогов, сборов и иных платежей</t>
  </si>
  <si>
    <t>800</t>
  </si>
  <si>
    <t>Муниципальная программа "Безопасное муниципальное образование"</t>
  </si>
  <si>
    <t>4200000000</t>
  </si>
  <si>
    <t>Подпрограмма "Профилактика терроризма и экстремизма"</t>
  </si>
  <si>
    <t>4230000000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</si>
  <si>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Каменского МО</t>
  </si>
  <si>
    <t>4230189999</t>
  </si>
  <si>
    <t>Подпрограмма "Обеспечение пожарной безопасности"</t>
  </si>
  <si>
    <t>4250000000</t>
  </si>
  <si>
    <t>Расходы на оплату тьруда работников МКУКМО"ЦКО"</t>
  </si>
  <si>
    <t>4250181110</t>
  </si>
  <si>
    <t>310</t>
  </si>
  <si>
    <t>Расходы на обеспечение деятельности МКУКМО"ЦКО"</t>
  </si>
  <si>
    <t>4250181190</t>
  </si>
  <si>
    <t>4250289999</t>
  </si>
  <si>
    <t>Подпрограмма "Профилактика преступлений и иных правонарушений</t>
  </si>
  <si>
    <t>4220000000</t>
  </si>
  <si>
    <t>4220189999</t>
  </si>
  <si>
    <t>Другие вопросы в области национальной безопасности и правохранительной деятельности</t>
  </si>
  <si>
    <t>0314</t>
  </si>
  <si>
    <t>Муниципальная программа "Дороги местного значения"</t>
  </si>
  <si>
    <t>4300000000</t>
  </si>
  <si>
    <t>Подпрограмма "Ремонт и содержание дорог местного значения"</t>
  </si>
  <si>
    <t>4310000000</t>
  </si>
  <si>
    <t>4310189999</t>
  </si>
  <si>
    <t>Дорожное хозяйство</t>
  </si>
  <si>
    <t>4310289999</t>
  </si>
  <si>
    <t>Подпрограмма "Освещение дорог местного значения"</t>
  </si>
  <si>
    <t>4320000000</t>
  </si>
  <si>
    <t>4320189999</t>
  </si>
  <si>
    <t>Подпрограмма "Установка дорожных знаков, обустройство пешеходных переходов</t>
  </si>
  <si>
    <t>4330000000</t>
  </si>
  <si>
    <t>4330189999</t>
  </si>
  <si>
    <t>Муниципальная  прграмма "Развитие малого и среднего предпринимательства"</t>
  </si>
  <si>
    <t>4400000000</t>
  </si>
  <si>
    <t>Другие вопрсы в области национальной экономики</t>
  </si>
  <si>
    <t>Муниципальная программа "Развитие жилищно-коммунального хозяйства и повышение энергоэффективности""</t>
  </si>
  <si>
    <t>4500000000</t>
  </si>
  <si>
    <t>Подпрограмма  "Капитальный ремонт муниципального жилищного фонда"</t>
  </si>
  <si>
    <t>4510000000</t>
  </si>
  <si>
    <t>4510189999</t>
  </si>
  <si>
    <t>Жилищное хозяйство</t>
  </si>
  <si>
    <t>0501</t>
  </si>
  <si>
    <t>Подпрограмма "Благоустройство и комфортная среда"</t>
  </si>
  <si>
    <t>4540000000</t>
  </si>
  <si>
    <t>Расходы на оплату труда работников МКУКМО"ЦКО"</t>
  </si>
  <si>
    <t>4540281110</t>
  </si>
  <si>
    <t>4540281190</t>
  </si>
  <si>
    <t>4570000000</t>
  </si>
  <si>
    <t>4570189999</t>
  </si>
  <si>
    <t>Муниципальная программа "Развитие культуры, спорта, и молодежной политики"</t>
  </si>
  <si>
    <t>4600000000</t>
  </si>
  <si>
    <t>4610000000</t>
  </si>
  <si>
    <t>Подпрограмма "Организация досуга жителей муниципального образования"</t>
  </si>
  <si>
    <t>4620000000</t>
  </si>
  <si>
    <t>4620182110</t>
  </si>
  <si>
    <t>4620182190</t>
  </si>
  <si>
    <t>4620289999</t>
  </si>
  <si>
    <t>Подпрограмма "Обеспечение реализации муниципальной программы "Развитие культура, спорта и молодежной политики""</t>
  </si>
  <si>
    <t>4650000000</t>
  </si>
  <si>
    <t>4650181110</t>
  </si>
  <si>
    <t>Другие вопросы в области культуры и кинематографии</t>
  </si>
  <si>
    <t>0804</t>
  </si>
  <si>
    <t>4650181190</t>
  </si>
  <si>
    <t>Подпрограмма "Развитие физической культуры и массового спорта "</t>
  </si>
  <si>
    <t>4640000000</t>
  </si>
  <si>
    <t>4640189999</t>
  </si>
  <si>
    <t>Физическая культура</t>
  </si>
  <si>
    <t>1101</t>
  </si>
  <si>
    <t xml:space="preserve">Непрограммные расходы областные и муниципальные </t>
  </si>
  <si>
    <t>000</t>
  </si>
  <si>
    <t>0000</t>
  </si>
  <si>
    <t>Областные непрограмные расходы</t>
  </si>
  <si>
    <t>Обеспечение реализации полномочий агентства по обеспечению деятельности мировых судей Иркутской области</t>
  </si>
  <si>
    <t>90А0000000</t>
  </si>
  <si>
    <t>Субвенции на 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</si>
  <si>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Муниципальные непрограммные расходы</t>
  </si>
  <si>
    <t>7700000000</t>
  </si>
  <si>
    <t>Обеспечение деятельности финансовых органов и органов финансово- бюджетного надзора</t>
  </si>
  <si>
    <t>7700300000</t>
  </si>
  <si>
    <t>Расходы на переданные полномочия по внешнему финансовому контролю</t>
  </si>
  <si>
    <t>7700382190</t>
  </si>
  <si>
    <t>Межбюджетные трансферты</t>
  </si>
  <si>
    <t>500</t>
  </si>
  <si>
    <t>Обеспечение деятельности контрольно- счетных огранов</t>
  </si>
  <si>
    <t>Расходы на переданные полномочия по исполнению местного бюджета</t>
  </si>
  <si>
    <t>7700383190</t>
  </si>
  <si>
    <t>7700400000</t>
  </si>
  <si>
    <t>Иные бюджетные ассигнования</t>
  </si>
  <si>
    <t>Резервный фонд</t>
  </si>
  <si>
    <t>4110289999</t>
  </si>
  <si>
    <t>4210000000</t>
  </si>
  <si>
    <t>Подпрограмма"Предупреждение чрезвычайных ситуаций природного и техногенного характера"</t>
  </si>
  <si>
    <t>4210189999</t>
  </si>
  <si>
    <t>4240000000</t>
  </si>
  <si>
    <t>4240189999</t>
  </si>
  <si>
    <t>Подпрограмма "Повышение безопасности дорожного движения"</t>
  </si>
  <si>
    <t>Подпрограмма" Обеспечение пожарной безопасности"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</si>
  <si>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Червянского МО</t>
  </si>
  <si>
    <t>4310389999</t>
  </si>
  <si>
    <t>Подпрограмма "Развитие малого и среднего предпринимательства"</t>
  </si>
  <si>
    <t>4410000000</t>
  </si>
  <si>
    <t>4540189999</t>
  </si>
  <si>
    <t>Подпрограмма " Благоустройство"</t>
  </si>
  <si>
    <t>Подпрограмма "Устройство контейнерных площадок и  установка контейнеров. Обращение с ТКО."</t>
  </si>
  <si>
    <t>Подпрограмма «Муниципальное управление собственностью»</t>
  </si>
  <si>
    <t>4120000000</t>
  </si>
  <si>
    <t>4120189999</t>
  </si>
  <si>
    <t xml:space="preserve"> Подпрограмма «Социальное обеспечение»</t>
  </si>
  <si>
    <t xml:space="preserve">Социальные выплаты гражданам, кроме публичных нормативных социальных выплат
</t>
  </si>
  <si>
    <t>4130000000</t>
  </si>
  <si>
    <t>4130188060</t>
  </si>
  <si>
    <t>300</t>
  </si>
  <si>
    <t>Подпрограмма  "  Развитие муниципальной службы"</t>
  </si>
  <si>
    <t>4140000000</t>
  </si>
  <si>
    <t>4140189999</t>
  </si>
  <si>
    <t xml:space="preserve">Молодежная политика </t>
  </si>
  <si>
    <t>Расходы на выплаты персоналу казенных учреждений</t>
  </si>
  <si>
    <t>Расходы на обеспечение деятельности муниципальных учреждений, находящихся в ведении Червянского муниципального образования</t>
  </si>
  <si>
    <t>4620189999</t>
  </si>
  <si>
    <t>Подпрограмма  " Развитие кадрового потенциала в сфере культуры"</t>
  </si>
  <si>
    <t>4660000000</t>
  </si>
  <si>
    <t>4660189999</t>
  </si>
  <si>
    <t>Подпрограмма " Комплексные меры профилактики наркомании и других социально-негативных явлений"</t>
  </si>
  <si>
    <t>4670000000</t>
  </si>
  <si>
    <t>4670189999</t>
  </si>
  <si>
    <t xml:space="preserve">                                                                                                                                                " О бюджете Червянского муниципального образования"</t>
  </si>
  <si>
    <t xml:space="preserve">   Итого</t>
  </si>
  <si>
    <t>Общегосударственные вопросы</t>
  </si>
  <si>
    <t>Расходы на выплаты по отлате труда работникам органов местного самоуправления</t>
  </si>
  <si>
    <t>120</t>
  </si>
  <si>
    <t>Фонд оплаты труда государственных(муниципальных) органов</t>
  </si>
  <si>
    <t>121</t>
  </si>
  <si>
    <t>122</t>
  </si>
  <si>
    <t>129</t>
  </si>
  <si>
    <t>Закупки товаров, работ и услуг для казенных учреждений</t>
  </si>
  <si>
    <t xml:space="preserve">Прочая закупка товаров, работ и услуг для государственых органов </t>
  </si>
  <si>
    <t>244</t>
  </si>
  <si>
    <t>850</t>
  </si>
  <si>
    <t>Уплата прочих налогов и сборов и иных платежей</t>
  </si>
  <si>
    <t>852</t>
  </si>
  <si>
    <t>853</t>
  </si>
  <si>
    <t>540</t>
  </si>
  <si>
    <t>870</t>
  </si>
  <si>
    <t>420000000</t>
  </si>
  <si>
    <t>4230100000</t>
  </si>
  <si>
    <t>Основное мероприятие программы обеспечение деятельности муниципальной пожарной охраны</t>
  </si>
  <si>
    <t>4250100000</t>
  </si>
  <si>
    <t>Расходы на выплату персоналу казенных учреждений</t>
  </si>
  <si>
    <t>4200281110</t>
  </si>
  <si>
    <t>Фонд оплаты казенных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</si>
  <si>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</si>
  <si>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</si>
  <si>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</si>
  <si>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4200281190</t>
  </si>
  <si>
    <t>Основное мероприятие программы повышение уровня защиты населения и территории от пожаров</t>
  </si>
  <si>
    <t>4250200000</t>
  </si>
  <si>
    <t>Подпрограмма "Профилактика преступлений и иных правонарушений"</t>
  </si>
  <si>
    <t>Основное мероприятие программы создание эффективной системы профилактики правонарушений, укрепление правопорядка и повышение уровня  общественной безопасности</t>
  </si>
  <si>
    <t>4220100000</t>
  </si>
  <si>
    <t xml:space="preserve">Муниципальная  программа"Дороги местного значенияг" </t>
  </si>
  <si>
    <t>Подпрограмма "Ремонт и содержание дорог местного значения "</t>
  </si>
  <si>
    <t>Основное мероприятие ремонт дорог  местного значения.</t>
  </si>
  <si>
    <t>4310100000</t>
  </si>
  <si>
    <t>4310200000</t>
  </si>
  <si>
    <t>Основное мероприятие программы обеспечение надлежащего и высокоэффективного наружнего освещения</t>
  </si>
  <si>
    <t>4320100000</t>
  </si>
  <si>
    <t>Подпрограмма "Установка дорожных знаков, обустройство пешиходных переходов "</t>
  </si>
  <si>
    <t>Основное мероприятие программы установка дорожных знаков</t>
  </si>
  <si>
    <t>4330100000</t>
  </si>
  <si>
    <t>Муниципальная  программа "Развитие малого и среднего предпринимательства"</t>
  </si>
  <si>
    <t>Муниципальная программа "Развитие жилищно-коммунального хозяйства и повышение энергоэффективности"</t>
  </si>
  <si>
    <t>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сетей, строительных конструкций и элементов домов, находящихся в муниципальной собственности</t>
  </si>
  <si>
    <t>4510100000</t>
  </si>
  <si>
    <t>Закупка товаров, работ и услуг в целях капитального ремонта государственного имущества</t>
  </si>
  <si>
    <t>243</t>
  </si>
  <si>
    <t>Подпрограмма "Организация ритуальных услуг и содержание мест захоронения"</t>
  </si>
  <si>
    <t>4530000000</t>
  </si>
  <si>
    <t>Основное мероприятие программы улучшение качества содержания  мест захоронения</t>
  </si>
  <si>
    <t>4530100000</t>
  </si>
  <si>
    <t>4530189999</t>
  </si>
  <si>
    <t>Основное мероприятие обеспечение реализации программы "Развитие ЖКХ и комфортная среда""</t>
  </si>
  <si>
    <t>4540100000</t>
  </si>
  <si>
    <t>4540181110</t>
  </si>
  <si>
    <t>4540181100</t>
  </si>
  <si>
    <t>4540181190</t>
  </si>
  <si>
    <t>4570100000</t>
  </si>
  <si>
    <t>Реализация мероприятий перечня проектов народных инициатив</t>
  </si>
  <si>
    <t>Муниципальная программа "Развитие культуры, спорта, молодежной политики "</t>
  </si>
  <si>
    <t>Основное мероприятие обеспечение деятельности досуговых центров</t>
  </si>
  <si>
    <t>4620100000</t>
  </si>
  <si>
    <t>110</t>
  </si>
  <si>
    <t>Подпрограмма "Обеспечение реализациимуниципальной программы "Развитие культуры, спорта и молодежной политики""</t>
  </si>
  <si>
    <t>Основное мероприятие организация деятельности казенного учреждения</t>
  </si>
  <si>
    <t>4650100000</t>
  </si>
  <si>
    <t xml:space="preserve">Сумма, руб.             2020 год                </t>
  </si>
  <si>
    <t>851</t>
  </si>
  <si>
    <t xml:space="preserve">Уплата прочих налогов, сборов </t>
  </si>
  <si>
    <t>7700489160</t>
  </si>
  <si>
    <t>Резервные средства администрации муниципального образования</t>
  </si>
  <si>
    <t>Прочая закупка товаров, работ и услуг</t>
  </si>
  <si>
    <t xml:space="preserve">Расходы на выплаты персоналу государственных (муниципальных)органов  </t>
  </si>
  <si>
    <t>Основное мероприятие Приобретение и размещение информационного материала</t>
  </si>
  <si>
    <t>4210100000</t>
  </si>
  <si>
    <t>Основное мероприятия Гражданская оборона, защита населения и территорий от ЧС природного и техногенного характер</t>
  </si>
  <si>
    <t>4240100000</t>
  </si>
  <si>
    <t>Основное мероприятие Обеспечение охраны жизни, здоровья и имущества граждан, защита их законных интересов и прав на безопасное условия движения по дорогам и улицам поселения</t>
  </si>
  <si>
    <t>Основное мероприятие Содержание внутрипоселковых дорог</t>
  </si>
  <si>
    <t>4310300000</t>
  </si>
  <si>
    <t>ДРУГИЕ ВОПРОСЫ В ОБЛАСТИ НАЦИОНАЛЬНОЙ ЭКОНОМИКИ</t>
  </si>
  <si>
    <t xml:space="preserve">Основное мероприятие Проведение конкурсов среди  субъектов  малого и среднего предпринимательства </t>
  </si>
  <si>
    <t>Основное мероприятие Повышение уровня благоустройства территории</t>
  </si>
  <si>
    <t>Подпрограмма "Устройство контейнерных площадок и установка контейнеров. Обращение с ТКО  "</t>
  </si>
  <si>
    <t>Муниципальная программа "Эффективтивное муниципальное управление "</t>
  </si>
  <si>
    <t>4140100000</t>
  </si>
  <si>
    <t>Основное мероприятие" Подготовка.переподготовка (повышение квалификации) кадров"</t>
  </si>
  <si>
    <t>Основное мероприятие Профилактика наркомании токсикомании и алкоголизма</t>
  </si>
  <si>
    <t>4660100000</t>
  </si>
  <si>
    <t>112</t>
  </si>
  <si>
    <t>ИТОГО</t>
  </si>
  <si>
    <t>Основное мероприятие "Пенсия за выслугу лет муниципальным   служащим "</t>
  </si>
  <si>
    <t>Муниципальная программа  «Эффективное муниципальное управление»</t>
  </si>
  <si>
    <t>1000</t>
  </si>
  <si>
    <t>4130100000</t>
  </si>
  <si>
    <t>321</t>
  </si>
  <si>
    <t>320</t>
  </si>
  <si>
    <t>Пособия,компенсации и иные социальные выплаты гражданам, кроме публичных  нормативных обязательств</t>
  </si>
  <si>
    <t xml:space="preserve"> 2 02 30000 00 0000 150</t>
  </si>
  <si>
    <t xml:space="preserve"> 2 02 35118 00 0000 150</t>
  </si>
  <si>
    <t xml:space="preserve"> 2 02 35118 10 0000 150</t>
  </si>
  <si>
    <t>2 02 30024 00 0000 150</t>
  </si>
  <si>
    <t>2 02 30024 10 0000 150</t>
  </si>
  <si>
    <t xml:space="preserve"> 2 02 40000 00 0000 150</t>
  </si>
  <si>
    <t xml:space="preserve"> 2 02 49999 00 0000 150</t>
  </si>
  <si>
    <t xml:space="preserve"> 2 02 49999 10 0000 150</t>
  </si>
  <si>
    <t xml:space="preserve"> 2 02 03000 00 0000 150</t>
  </si>
  <si>
    <t xml:space="preserve"> 2 02 29999 10 0000 150</t>
  </si>
  <si>
    <t>2 02 29999 10 0000 150</t>
  </si>
  <si>
    <t>2 02 10000 00 0000 150</t>
  </si>
  <si>
    <t xml:space="preserve">Сумма, руб.             2022 год                </t>
  </si>
  <si>
    <t>Подпрограмма "Госсударственная политика в сфере экономического развития Иркутской области</t>
  </si>
  <si>
    <t>7110100000</t>
  </si>
  <si>
    <t>7100000000</t>
  </si>
  <si>
    <t>4400189999</t>
  </si>
  <si>
    <t>4400100000</t>
  </si>
  <si>
    <t xml:space="preserve">                                                                                                                             на 2021 год и на плановый период 2022-2023 годов.</t>
  </si>
  <si>
    <t>Государственные программы Иркутской области и муниципальные программы Мухинского муниципального образования</t>
  </si>
  <si>
    <t>ГРУППАМ ВИДОВ РАСХОДОВ, РАЗДЕЛАМ, ПОДРАЗДЕЛАМ ПО ПРОГРАММНЫМ И НЕПРОГРАММНЫМ НАПРАВЛЕНИЯМ ДЕЯТЕЛЬНОСТИ КЛАССИФИКАЦИИ РАСХОДОВ БЮДЖЕТА  МУХИНСКОГО МУНИЦИПАЛЬНОГО ОБРАЗОВАНИЯ</t>
  </si>
  <si>
    <t>Государственная программа Иркутской области «Управление государственными финансами Иркутской области» на 2015 - 2021 годы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</si>
  <si>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Мухинского МО</t>
  </si>
  <si>
    <t>Глава Мухинского муниципального образования</t>
  </si>
  <si>
    <t>С.В.Жилочкина</t>
  </si>
  <si>
    <t>Основные мероприятия обеспечения деятельности  пожарной охраны</t>
  </si>
  <si>
    <t>4250189999</t>
  </si>
  <si>
    <t>Расходы на обеспечение деятельности муниципальных учреждений, находящихся в ведении Мухинского муниципального образования</t>
  </si>
  <si>
    <t xml:space="preserve"> пп "Комплексные меры профилактики наркомании и других социально-негативных явлений"</t>
  </si>
  <si>
    <t>пп."Развитие культуры, спорта и молодежной политики"</t>
  </si>
  <si>
    <t>46401899999</t>
  </si>
  <si>
    <t>МП "Развитие культуры,спорта и молодежной политики</t>
  </si>
  <si>
    <t>пп"Комлексные меры профилактики наркомании и других социально-негативных явлений"</t>
  </si>
  <si>
    <t>90А0151180</t>
  </si>
  <si>
    <t>2023 год</t>
  </si>
  <si>
    <t>МП "Дороги месного значения"</t>
  </si>
  <si>
    <t>Подпрограмма  "Благоустройство"</t>
  </si>
  <si>
    <t>МП "Развитие культуры,спорта и молодежной политики"</t>
  </si>
  <si>
    <t>ГРУППАМ ВИДОВ РАСХОДОВ, РАЗДЕЛАМ, ПОДРАЗДЕЛАМ ПО ПРОГРАММНЫМ И НЕПРОГРАММНЫМ НАПРАВЛЕНИЯМ ДЕЯТЕЛЬНОСТИ КЛАССИФИКАЦИИ РАСХОДОВ БЮДЖЕТА МУХИНСКОГО МУНИЦИПАЛЬНОГО ОБРАЗОВАНИЯ</t>
  </si>
  <si>
    <t>Администрация Мухинского муниципального образования</t>
  </si>
  <si>
    <t>992</t>
  </si>
  <si>
    <t>90А0173150</t>
  </si>
  <si>
    <t>90 А 151180</t>
  </si>
  <si>
    <t>Подпрограмма "Противодействие экстремизма и профилактика терроризма на территории"</t>
  </si>
  <si>
    <t>пп "Освещение дорог местного значения"</t>
  </si>
  <si>
    <t xml:space="preserve">Основное мероприятие Уличное освещение дорог местного значения" </t>
  </si>
  <si>
    <t>247</t>
  </si>
  <si>
    <t>Закупка энергетических ресурсов</t>
  </si>
  <si>
    <t>Муниципальная программа "Развитие ЖКХ и повышение  энергоэффективности" энергоэффективности"Энергоэффективность и развитие энергетики на терриитории"</t>
  </si>
  <si>
    <t>пп "Энергоэффективность и развитие энергетики на терриитории"</t>
  </si>
  <si>
    <t>мероприятие "Проведение комплекса организационно-правовых мероприятий по управлению энергосбережений"</t>
  </si>
  <si>
    <t>пп "Энергоэффективность и развитие энергетики  на территории"</t>
  </si>
  <si>
    <t>45 2 0000000</t>
  </si>
  <si>
    <t>45 2 01 89999</t>
  </si>
  <si>
    <t>4520000000</t>
  </si>
  <si>
    <t>4520189999</t>
  </si>
  <si>
    <t>пп."Благоустройство"</t>
  </si>
  <si>
    <t>основное мероприятие "Повышение уровня благоустройства территории"</t>
  </si>
  <si>
    <t>Основное мероприятие Устройство контейнерных площадок"</t>
  </si>
  <si>
    <t>Подпрограмма  "  Повышение эффективности  деятельности органов местного самоуправления"</t>
  </si>
  <si>
    <t>Подпрограмма "Комплексные меры профилактики наркомании и других социально-негативных явлений"</t>
  </si>
  <si>
    <t>Физическаяй культура и спорт</t>
  </si>
  <si>
    <t>1100</t>
  </si>
  <si>
    <t xml:space="preserve">Физическаяй культура </t>
  </si>
  <si>
    <t>пп "Развитие культуры и массового спорта"</t>
  </si>
  <si>
    <t>мероприятие "Создание систем оздоровления  населения средствами физической культуры и спорта МО"</t>
  </si>
  <si>
    <t>46 0 00 00000</t>
  </si>
  <si>
    <t>46 4 00 00000</t>
  </si>
  <si>
    <t>46 4 01 00000</t>
  </si>
  <si>
    <t>46 4 01 89999</t>
  </si>
  <si>
    <t xml:space="preserve">Сумма, руб.             2023 год                </t>
  </si>
  <si>
    <t>Фонд оплаты труда казенных учреждений</t>
  </si>
  <si>
    <t xml:space="preserve">Основное мероприятие "Уличное освещение дорог местного значения" </t>
  </si>
  <si>
    <t>Подпрограмма "Энергоэффективность и развитие энергетики на территории"</t>
  </si>
  <si>
    <t>Основное мероприятие "Проведение комплекса организационно-правовых мероприятий по управлению энергосбережением"</t>
  </si>
  <si>
    <t>4520100000</t>
  </si>
  <si>
    <t>пп "Благоустройство"</t>
  </si>
  <si>
    <t>Подпрограмма  "  Повышение эффективности деятельности органов самоуправления"</t>
  </si>
  <si>
    <t>Физическая культура и спорт</t>
  </si>
  <si>
    <t xml:space="preserve">Физическая культура </t>
  </si>
  <si>
    <t>Сумма 2023 год</t>
  </si>
  <si>
    <t>" О местном бюджете Мухинского муниципального образования"</t>
  </si>
  <si>
    <t xml:space="preserve">                " О местном бюджете Мухинского муниципального образования"</t>
  </si>
  <si>
    <t>местном бюджете Мухинского муниципального образования</t>
  </si>
  <si>
    <t xml:space="preserve"> " О  местном бюджете  Мухинского муниципального образования"</t>
  </si>
  <si>
    <t>2023г</t>
  </si>
  <si>
    <t xml:space="preserve"> " О местном бюджете Мухинского муниципального образования"</t>
  </si>
  <si>
    <t>"О местном бюджете Мухинского муниципального образования</t>
  </si>
  <si>
    <t xml:space="preserve"> " О  местном бюджете Мухинского муниципального образования"</t>
  </si>
  <si>
    <t xml:space="preserve">           " О местном бюджете Мухинского муниципального образования" </t>
  </si>
  <si>
    <t xml:space="preserve">                                                          " О  местном бюджете Мухинского муниципального образования" </t>
  </si>
  <si>
    <t xml:space="preserve">    " О  местном бюджете Мухинского муниципального образования"</t>
  </si>
  <si>
    <t>Муниципальное казенное учреждение "Администрация Мухинского муниципального образования"</t>
  </si>
  <si>
    <t>1 13 01995 10 0000 130</t>
  </si>
  <si>
    <t>Прочие доходы от оказания платных услуг  (работ) получателями средств бюджетов поселений</t>
  </si>
  <si>
    <t>Прочие доходы от компенсации затрат от бюджетов сельских поселений</t>
  </si>
  <si>
    <t>1 15  02050 10 0000 120</t>
  </si>
  <si>
    <t>Платежи, взимаемые организациями поселений за определение определенных функций</t>
  </si>
  <si>
    <t xml:space="preserve">Глава Мухинского муниципального образования       </t>
  </si>
  <si>
    <t xml:space="preserve">     " О  местном бюджете Мухинского муниципального образования"</t>
  </si>
  <si>
    <t xml:space="preserve">                                                                            Приложение 4</t>
  </si>
  <si>
    <t xml:space="preserve">                             Приложение 5  </t>
  </si>
  <si>
    <t xml:space="preserve">                                                                                         Приложение 6</t>
  </si>
  <si>
    <t>Приложение7</t>
  </si>
  <si>
    <t xml:space="preserve">        Приложение 8</t>
  </si>
  <si>
    <t>Приложение 9</t>
  </si>
  <si>
    <t>ие10</t>
  </si>
  <si>
    <t>Приложение 11</t>
  </si>
  <si>
    <t>И ПОДРАЗДЕЛАМ КЛАССИФИКАЦИИ РАСХОДОВ БЮДЖЕТОВ МУХИНСКОГО МУНИЦИПАЛЬНОГО ОБРАЗОВАНИЯ НА   ПЛАНОВЫЙ ПЕРИОД 2022 И 2023 ГОДОВ.</t>
  </si>
  <si>
    <t xml:space="preserve">                                                                                    НА ПЛАНОВЫЙ ПЕРИОД 2022 И 2023 ГОДОВ</t>
  </si>
  <si>
    <t>Государственная программа Иркутской области «Управление государственными финансами Иркутской области» на 2019 - 2024 годы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</si>
  <si>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 на 2019 - 2024 годы</t>
  </si>
  <si>
    <t>Защита населения и территории от последствий ЧС природного и техногенного хаактера, пожарная безопасность</t>
  </si>
  <si>
    <t>Гражданская оборона</t>
  </si>
  <si>
    <t xml:space="preserve"> Гражданская оборона</t>
  </si>
  <si>
    <t>90А00000000</t>
  </si>
  <si>
    <t>90А0100000</t>
  </si>
  <si>
    <t>9000000000</t>
  </si>
  <si>
    <t>Основное мероприятия "Защита населения и территорий от ЧС природного и техногенного характер</t>
  </si>
  <si>
    <t>992 01 00 00 00 00 0000 000</t>
  </si>
  <si>
    <t>992 01 05 00 00 00 0000 000</t>
  </si>
  <si>
    <t>992 01 05 00 00 00 0000 500</t>
  </si>
  <si>
    <t>992 01 05 02 00 00 0000 500</t>
  </si>
  <si>
    <t>992 01 05 02 01 00 0000 510</t>
  </si>
  <si>
    <t>992 01 05 02 01 10 0000 510</t>
  </si>
  <si>
    <t>992 01 05 00 00 00 0000 600</t>
  </si>
  <si>
    <t>992 01 05 02 00 00 0000 600</t>
  </si>
  <si>
    <t>992 01 05 02 01 10 0000 610</t>
  </si>
  <si>
    <t>Иные источники внутреннего финансирования дефицитов бюджетов</t>
  </si>
  <si>
    <t>992 01 06 00 00 00 0000 000</t>
  </si>
  <si>
    <t>Уменьшение прочих остатков денежных средств бюджетов  сельских поселений</t>
  </si>
  <si>
    <t>Увеличение прочих остатков денежных средств бюджетов сельских поселений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</si>
  <si>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</si>
  <si>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Погашение бюджетами сельских поселений кредитов из других бюджетов  бюджетной системы Российской Федерации  в валюте Российской Федерации</t>
  </si>
  <si>
    <t>Привлечение кредитов изт других бюджетов бюджетной системы Российской Федерации бюджетами сельских поселений в валюте Российской Федерации</t>
  </si>
  <si>
    <t>Погашение  бюджетами сельских поселений кредитовиз других бюджетов бюджетной системы Российской Федерации в валюте Российской Федерации</t>
  </si>
  <si>
    <t xml:space="preserve">                                                          на 2022 год и плановый период 2023 и 2024годов</t>
  </si>
  <si>
    <t>Сумма на 2022 год</t>
  </si>
  <si>
    <t xml:space="preserve"> 2 02 16001 10 0000 150</t>
  </si>
  <si>
    <t xml:space="preserve">                                                                на 2022 год и на плановый период 2023 и 2024 годов.</t>
  </si>
  <si>
    <t xml:space="preserve">ПРОГНОЗИРУЕМЫЕ ДОХОДЫ БЮДЖЕТА МУХИНСКОГО МУНИЦИПАЛЬНОГО ОБРАЗОВАНИЯ НА  ПЛАНОВЫЙ ПЕРИОД 2023 И 2024 ГОДОВ ПО КЛАССИФИКАЦИИ ДОХОДОВ БЮДЖЕТОВ РФ </t>
  </si>
  <si>
    <t>Сумма 2024 год</t>
  </si>
  <si>
    <t>ПЕРЕЧЕНЬ ГЛАВНЫХ АДМИНИСТРАТОРОВ ДОХОДОВ БЮДЖЕТАМУХИНСКОГО МУНИЦИПАЛЬНОГО ОБРАЗОВАНИЯ НА 2022 ГОД  И НА ПЛАНОВЫЙ ПЕРИОД 2023 И 2024 ГОДОВ</t>
  </si>
  <si>
    <t xml:space="preserve">           на 2022 год и на плановый период 2023 и 2024 годов.</t>
  </si>
  <si>
    <t xml:space="preserve">            на 2022 год и на плановый период 2023 и 2024 годов.</t>
  </si>
  <si>
    <t xml:space="preserve">ПЕРЕЧЕНЬ ГЛАВНЫХ АДМИНИСТРАТОРОВ ИСТОЧНИКОВ  ФИНАНСИРОВАНИЯ ДЕФИЦИТА БЮДЖЕТА МУХИНСКОГО МУНИЦИПАЛЬНОГО ОБРАЗОВАНИЯ НА 2022 ГОД И НА ПЛАНОВЫЙ ПЕРИОД 2023 И 2024 ГОДОВ </t>
  </si>
  <si>
    <t>Программа муниципальных внутренних заимствований Мухинского муниципального образования на 2022 год  и на плановый период 2023 и 2024 годов</t>
  </si>
  <si>
    <t>Кредиты кредитных организаций в валюте Российской Федерации в том числе: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</si>
  <si>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</si>
  <si>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Бюджетные кредиты от других бюджетов бюджетной системы Российской Федерации, в том числе:</t>
  </si>
  <si>
    <t>реструктурированные бюджетные кредиты</t>
  </si>
  <si>
    <t>Верхний предел муниципального долга на 01.01.2022 года</t>
  </si>
  <si>
    <t>Объем привлечения  в 2022 году</t>
  </si>
  <si>
    <t xml:space="preserve">Объем погашения в 2022 году </t>
  </si>
  <si>
    <t xml:space="preserve">Объем привлечения в 2023 году  </t>
  </si>
  <si>
    <t xml:space="preserve">Объем погашения в 2023 году </t>
  </si>
  <si>
    <t>Верхний предел муниципального долга на 01 .01. 2023 года</t>
  </si>
  <si>
    <t>Верхний предел муниципального долга на 01.01.  2024 года</t>
  </si>
  <si>
    <t>Объем привлечения  в 2024 году</t>
  </si>
  <si>
    <t>Объем погашения в 2024 году</t>
  </si>
  <si>
    <t>Верхний предел муниципального долга на 01.01. 2025 года</t>
  </si>
  <si>
    <t>до_лет</t>
  </si>
  <si>
    <t>в соответствии с бюджетным законодательством</t>
  </si>
  <si>
    <r>
      <rPr>
        <sz val="12"/>
        <rFont val="Times New Roman"/>
        <family val="1"/>
        <charset val="204"/>
      </rPr>
      <t>Глава Мухинского муниципального образования:                                                                   С.В</t>
    </r>
    <r>
      <rPr>
        <sz val="14"/>
        <rFont val="Times New Roman"/>
        <family val="1"/>
        <charset val="204"/>
      </rPr>
      <t>.Жилочкина</t>
    </r>
  </si>
  <si>
    <t xml:space="preserve">                                                                            на 2022год и на плановый период 2023 и 2024 годов                                                                           </t>
  </si>
  <si>
    <t>"</t>
  </si>
  <si>
    <t>на 2022год и на плановый период 2023 и 2024годов"</t>
  </si>
  <si>
    <t>ИСТОЧНИКИ ВНУТРЕННЕГО ФИНАНСИРОВАНИЯ ДЕФИЦИТА БЮДЖЕТА МУХИНСКОГО МУНИЦИПАЛЬНОГО ОБРАЗОВАНИЯ  НА 2022 ГОД И НА ПЛАНОВЫЙ ПЕРИОД 2023 и 2024 ГОДОВ</t>
  </si>
  <si>
    <t xml:space="preserve">ИСТОЧНИКИ ВНУТРЕННЕГО ФИНАНСИРОВАНИЯ ДЕФИЦИТА БЮДЖЕТА 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</si>
  <si>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</si>
  <si>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 и</t>
  </si>
  <si>
    <t>Погашение кредитов 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</si>
  <si>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</si>
  <si>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 в валюте Российской Федерации</t>
  </si>
  <si>
    <t>Погашениет бюджетных кредитов,полученных  из других бюджетов бюджетной системы Российской Федерации в валюте Российской Федерации</t>
  </si>
  <si>
    <r>
      <rPr>
        <sz val="10"/>
        <rFont val="Times New Roman"/>
        <family val="1"/>
        <charset val="204"/>
      </rPr>
      <t>Привлечение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сельскими поселениями кредитов от кредитных организаций в валюте Российской Федерации</t>
    </r>
  </si>
  <si>
    <t>Погашение  сельскими поселениями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</si>
  <si>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</si>
  <si>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r>
      <rPr>
        <sz val="10"/>
        <rFont val="Times New Roman"/>
        <family val="1"/>
        <charset val="204"/>
      </rPr>
      <t>Погашение бюджетами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сельских поселений Российской Федерации кредитов  из других бюджетов бюджетной системы Российской Федерации в валюте российской Федерации</t>
    </r>
  </si>
  <si>
    <t xml:space="preserve">Уменьшение прочих остатков денежных средств бюджетов </t>
  </si>
  <si>
    <t>2024г</t>
  </si>
  <si>
    <t xml:space="preserve">                                   на 2022 год и на плановый период 2023 и 2024 годов.</t>
  </si>
  <si>
    <t>И ПОДРАЗДЕЛАМ КЛАССИФИКАЦИИ РАСХОДОВ БЮДЖЕТОВ МУХИНСКОГО МУНИЦИПАЛЬНОГО ОБРАЗОВАНИЯ НА 2022 ГОД.</t>
  </si>
  <si>
    <t>на 2022 год и на плановый период 2023 и 2024 годов.</t>
  </si>
  <si>
    <t xml:space="preserve">                                                                                                                             на 2022 год и на плановый период 2023 и 2024 годов.</t>
  </si>
  <si>
    <t xml:space="preserve"> НА 2022 ГОД.</t>
  </si>
  <si>
    <t>Проведение выборов и референдумов</t>
  </si>
  <si>
    <t>Иные межбюджетные ассигнования</t>
  </si>
  <si>
    <t>9020189999</t>
  </si>
  <si>
    <t>Увеличение прочих остатков денежных средств бюджетов  сельских поселений</t>
  </si>
  <si>
    <t xml:space="preserve">Уменьшение прочих остатков денежных средств бюджетов  сельских поселений </t>
  </si>
  <si>
    <t>Погашение обязательств, за счет прочих источников внутреннего финансирования дефицитов бюджетов  сельских поселений</t>
  </si>
  <si>
    <t>Земельный налог с физических лиц обладающих земельным участком, расположенным в границах сельских поселений.</t>
  </si>
  <si>
    <t>Земельный налог с физических лиц обладающих земельным участком, расположенным в границах  сельских поселений(перерасчеты,недоимка и задолженность по соответствующему платежу,в том числе по отменному)</t>
  </si>
  <si>
    <t>Субвенции бюджетам  сельских поселений на выполнение передаваемых полномочий субъектов Российской Федерации</t>
  </si>
  <si>
    <t>Земельный налог с физических лиц обладающих земельным участком, расположенным в границах  сельских поселений.</t>
  </si>
  <si>
    <t>Земельный налог с физических лиц обладающих земельным участком, расположенным в границах  сельсмких поселений(перерасчеты,недоимка и задолженность по соответствующему платежу,в том числе по отменному)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</si>
  <si>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</si>
  <si>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 сельских поселений</t>
  </si>
  <si>
    <t>Прочие межбюджетные трансферты, передаваемые   бюджетам сельских  поселений</t>
  </si>
  <si>
    <t>на 2022год и на плановый период 2023-2024 годов</t>
  </si>
  <si>
    <t>Обеспечение  проведения выборов и референдумов</t>
  </si>
  <si>
    <r>
      <t xml:space="preserve">ВЕДОМСТВЕННАЯ СТРУКТУРА РАСХОДОВ БЮДЖЕТА МУХИНСКОГО МУНИЦИПАЛЬНОГО ОБРАЗОВАНИЯ НА 2022 ГОД </t>
    </r>
    <r>
      <rPr>
        <b/>
        <sz val="18"/>
        <color indexed="8"/>
        <rFont val="Times New Roman"/>
        <family val="1"/>
        <charset val="204"/>
      </rPr>
      <t>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бюджетов.</t>
    </r>
  </si>
  <si>
    <t>на 2022 год и плановый период 2023 и 2024годов</t>
  </si>
  <si>
    <t xml:space="preserve">Сумма, руб.             2024 год                </t>
  </si>
  <si>
    <t>Резервные средства  администрации муниципального образования</t>
  </si>
  <si>
    <t xml:space="preserve">   </t>
  </si>
  <si>
    <t>к решению Думы №111 от 28.12.2021г.</t>
  </si>
  <si>
    <t xml:space="preserve">                                          </t>
  </si>
  <si>
    <t xml:space="preserve">                                                                                    к решению Думы №111 от 28.12.2021г.  </t>
  </si>
  <si>
    <t>Сумма  на 2022 год</t>
  </si>
  <si>
    <t xml:space="preserve">    к решению Думы №111 от 28.12.2021г.</t>
  </si>
  <si>
    <t>22год и на плановый</t>
  </si>
  <si>
    <t>период 2023  и 2024 годов"</t>
  </si>
  <si>
    <t>2024 год</t>
  </si>
  <si>
    <t>023 и  2024 годов"</t>
  </si>
  <si>
    <t>ВЕДОМСТВЕННАЯ СТРУКТУРА РАСХОДОВ БЮДЖЕТА МУХИНСКОГО МУНИЦИПАЛЬНОГО ОБРАЗОВАНИЯ на 2022год и НА ПЛАНОВЫЙ ПЕРИОД 2023 и 2024 ГОДОВ(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бюджетов.</t>
  </si>
  <si>
    <t xml:space="preserve">ПРОГНОЗИРУЕМЫЕ ДОХОДЫ БЮДЖЕТА МУХИНСКОГО МУНИЦИПАЛЬНОГО ОБРАЗОВАНИЯ НА 2022 ГОД ПО КЛАССИФИКАЦИИ ДОХОДОВ БЮДЖЕТОВ РФ 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</si>
  <si>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</si>
  <si>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</si>
  <si>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 сельских поселений на выравнивание бюджетной обеспеченности из  бюджетов муниципальных районов</t>
  </si>
  <si>
    <t>Субвенции бюджетам сельских поселений на осуществление первичного воинского учета  органами местного самоуправления поселений, муниципальных и городских округов</t>
  </si>
  <si>
    <t>Субвенции  бюджетам на осуществление первичного   воинскому учета органами местного самоуправления поселений, муниципальных и городских округов.</t>
  </si>
  <si>
    <t xml:space="preserve"> 2 02 16001 00 0000 150</t>
  </si>
  <si>
    <t>Дотации 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</si>
  <si>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</si>
  <si>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 сельских поселений на выравнивание  бюджетной обеспеченности из бюджетов муниципальных районов</t>
  </si>
  <si>
    <t>1 13 02995 10 0000 130</t>
  </si>
  <si>
    <t xml:space="preserve">к решению Думы №115 от 18.02.2022г. </t>
  </si>
  <si>
    <t xml:space="preserve">                                 к решению Думы №115 от 18.02.2022г.</t>
  </si>
  <si>
    <t xml:space="preserve">                                  к решению Думы №115от 18.02.2022г.</t>
  </si>
  <si>
    <t>№115 от 18.02.2022г.</t>
  </si>
  <si>
    <t>к решению Думы №115 от 18.02.2022г.</t>
  </si>
  <si>
    <t>к решению Думы Мухинского МО №115 от 18.02.2022г.</t>
  </si>
  <si>
    <t>115 от 2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</si>
</sst>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000000"/>
    <numFmt numFmtId="172" formatCode="?"/>
  </numFmts>
  <fonts count="53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18"/>
      <color indexed="0"/>
      <name val="Times New Roman"/>
      <family val="1"/>
      <charset val="204"/>
    </font>
    <font>
      <sz val="18"/>
      <color indexed="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1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6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9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32" fillId="0" borderId="0" xfId="0" applyFont="1"/>
    <xf numFmtId="0" fontId="20" fillId="8" borderId="2" xfId="1" applyFont="1" applyFill="1" applyBorder="1" applyAlignment="1">
      <alignment horizontal="center" vertical="center" wrapText="1"/>
    </xf>
    <xf numFmtId="1" fontId="20" fillId="8" borderId="2" xfId="1" applyNumberFormat="1" applyFont="1" applyFill="1" applyBorder="1" applyAlignment="1">
      <alignment horizontal="center" vertical="center" wrapText="1"/>
    </xf>
    <xf numFmtId="166" fontId="20" fillId="8" borderId="2" xfId="1" applyNumberFormat="1" applyFont="1" applyFill="1" applyBorder="1" applyAlignment="1" applyProtection="1">
      <alignment horizontal="center" vertical="center" wrapText="1"/>
    </xf>
    <xf numFmtId="166" fontId="20" fillId="8" borderId="2" xfId="1" applyNumberFormat="1" applyFont="1" applyFill="1" applyBorder="1" applyAlignment="1">
      <alignment vertical="center"/>
    </xf>
    <xf numFmtId="166" fontId="19" fillId="8" borderId="2" xfId="1" applyNumberFormat="1" applyFont="1" applyFill="1" applyBorder="1" applyAlignment="1" applyProtection="1">
      <alignment horizontal="center" vertical="center" wrapText="1"/>
    </xf>
    <xf numFmtId="166" fontId="19" fillId="8" borderId="2" xfId="1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>
      <alignment vertical="center"/>
    </xf>
    <xf numFmtId="166" fontId="20" fillId="8" borderId="2" xfId="0" applyNumberFormat="1" applyFont="1" applyFill="1" applyBorder="1" applyAlignment="1" applyProtection="1">
      <alignment horizontal="center" vertical="center" wrapText="1"/>
    </xf>
    <xf numFmtId="166" fontId="20" fillId="8" borderId="2" xfId="0" applyNumberFormat="1" applyFont="1" applyFill="1" applyBorder="1" applyAlignment="1">
      <alignment vertical="center"/>
    </xf>
    <xf numFmtId="166" fontId="19" fillId="8" borderId="2" xfId="0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0" fillId="3" borderId="3" xfId="0" applyNumberFormat="1" applyFont="1" applyFill="1" applyBorder="1" applyAlignment="1">
      <alignment horizontal="left" vertical="center" wrapText="1" readingOrder="1"/>
    </xf>
    <xf numFmtId="0" fontId="29" fillId="8" borderId="3" xfId="0" applyNumberFormat="1" applyFont="1" applyFill="1" applyBorder="1" applyAlignment="1">
      <alignment horizontal="center" vertical="center" readingOrder="1"/>
    </xf>
    <xf numFmtId="49" fontId="6" fillId="8" borderId="3" xfId="0" applyNumberFormat="1" applyFont="1" applyFill="1" applyBorder="1" applyAlignment="1">
      <alignment horizontal="center" vertical="center" wrapText="1" readingOrder="1"/>
    </xf>
    <xf numFmtId="39" fontId="6" fillId="9" borderId="3" xfId="2" applyNumberFormat="1" applyFont="1" applyFill="1" applyBorder="1" applyAlignment="1">
      <alignment horizontal="center" vertical="center" wrapText="1" readingOrder="1"/>
    </xf>
    <xf numFmtId="39" fontId="7" fillId="9" borderId="3" xfId="2" applyNumberFormat="1" applyFont="1" applyFill="1" applyBorder="1" applyAlignment="1">
      <alignment horizontal="center" vertical="center" wrapText="1" readingOrder="1"/>
    </xf>
    <xf numFmtId="39" fontId="7" fillId="8" borderId="3" xfId="2" applyNumberFormat="1" applyFont="1" applyFill="1" applyBorder="1" applyAlignment="1">
      <alignment horizontal="center" vertical="center" wrapText="1" readingOrder="1"/>
    </xf>
    <xf numFmtId="4" fontId="6" fillId="9" borderId="3" xfId="0" applyNumberFormat="1" applyFont="1" applyFill="1" applyBorder="1" applyAlignment="1">
      <alignment horizontal="center" vertical="center" wrapText="1" readingOrder="1"/>
    </xf>
    <xf numFmtId="39" fontId="6" fillId="8" borderId="3" xfId="2" applyNumberFormat="1" applyFont="1" applyFill="1" applyBorder="1" applyAlignment="1">
      <alignment horizontal="center" vertical="center" wrapText="1" readingOrder="1"/>
    </xf>
    <xf numFmtId="39" fontId="6" fillId="8" borderId="3" xfId="4" applyNumberFormat="1" applyFont="1" applyFill="1" applyBorder="1" applyAlignment="1">
      <alignment horizontal="center" vertical="center" wrapText="1" readingOrder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vertical="top" wrapText="1"/>
    </xf>
    <xf numFmtId="0" fontId="1" fillId="0" borderId="0" xfId="0" applyFont="1" applyAlignment="1">
      <alignment horizontal="right" vertical="center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right" vertical="center"/>
    </xf>
    <xf numFmtId="0" fontId="33" fillId="0" borderId="2" xfId="0" applyFont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30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0" applyNumberFormat="1" applyFont="1" applyFill="1" applyBorder="1" applyAlignment="1">
      <alignment horizontal="right" vertical="center" wrapText="1" readingOrder="1"/>
    </xf>
    <xf numFmtId="2" fontId="29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center" vertical="center" wrapText="1" readingOrder="1"/>
    </xf>
    <xf numFmtId="4" fontId="29" fillId="9" borderId="3" xfId="2" applyNumberFormat="1" applyFont="1" applyFill="1" applyBorder="1" applyAlignment="1">
      <alignment horizontal="center" vertical="center" wrapText="1" readingOrder="1"/>
    </xf>
    <xf numFmtId="4" fontId="30" fillId="9" borderId="3" xfId="2" applyNumberFormat="1" applyFont="1" applyFill="1" applyBorder="1" applyAlignment="1">
      <alignment horizontal="right" vertical="center" wrapText="1" readingOrder="1"/>
    </xf>
    <xf numFmtId="4" fontId="29" fillId="9" borderId="3" xfId="0" applyNumberFormat="1" applyFont="1" applyFill="1" applyBorder="1" applyAlignment="1">
      <alignment horizontal="right" vertical="center" wrapText="1" readingOrder="1"/>
    </xf>
    <xf numFmtId="4" fontId="29" fillId="9" borderId="3" xfId="2" applyNumberFormat="1" applyFont="1" applyFill="1" applyBorder="1" applyAlignment="1">
      <alignment horizontal="right" vertical="center" wrapText="1" readingOrder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3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0" fontId="19" fillId="2" borderId="0" xfId="1" applyFont="1" applyFill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 vertical="top"/>
    </xf>
    <xf numFmtId="0" fontId="20" fillId="0" borderId="0" xfId="0" applyFont="1"/>
    <xf numFmtId="0" fontId="6" fillId="2" borderId="0" xfId="1" applyFont="1" applyFill="1" applyAlignment="1">
      <alignment horizontal="left" vertical="top"/>
    </xf>
    <xf numFmtId="0" fontId="10" fillId="0" borderId="0" xfId="0" applyFont="1"/>
    <xf numFmtId="0" fontId="2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0" fillId="5" borderId="2" xfId="1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 wrapText="1"/>
    </xf>
    <xf numFmtId="166" fontId="19" fillId="5" borderId="2" xfId="0" applyNumberFormat="1" applyFont="1" applyFill="1" applyBorder="1" applyAlignment="1" applyProtection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1" fontId="20" fillId="0" borderId="2" xfId="1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0" applyNumberFormat="1" applyFont="1" applyFill="1" applyBorder="1" applyAlignment="1">
      <alignment horizontal="right" vertical="center" wrapText="1" readingOrder="1"/>
    </xf>
    <xf numFmtId="49" fontId="30" fillId="0" borderId="3" xfId="0" applyNumberFormat="1" applyFont="1" applyFill="1" applyBorder="1" applyAlignment="1">
      <alignment horizontal="center" vertical="center" wrapText="1" readingOrder="1"/>
    </xf>
    <xf numFmtId="4" fontId="30" fillId="0" borderId="3" xfId="2" applyNumberFormat="1" applyFont="1" applyFill="1" applyBorder="1" applyAlignment="1">
      <alignment horizontal="right" vertical="center" wrapText="1" readingOrder="1"/>
    </xf>
    <xf numFmtId="49" fontId="29" fillId="0" borderId="3" xfId="0" applyNumberFormat="1" applyFont="1" applyFill="1" applyBorder="1" applyAlignment="1">
      <alignment horizontal="center" vertical="center" wrapText="1" readingOrder="1"/>
    </xf>
    <xf numFmtId="4" fontId="29" fillId="0" borderId="3" xfId="0" applyNumberFormat="1" applyFont="1" applyFill="1" applyBorder="1" applyAlignment="1">
      <alignment horizontal="right" vertical="center" wrapText="1" readingOrder="1"/>
    </xf>
    <xf numFmtId="171" fontId="30" fillId="0" borderId="3" xfId="0" applyNumberFormat="1" applyFont="1" applyFill="1" applyBorder="1" applyAlignment="1">
      <alignment horizontal="center" vertical="center" wrapText="1" readingOrder="1"/>
    </xf>
    <xf numFmtId="2" fontId="29" fillId="0" borderId="3" xfId="0" applyNumberFormat="1" applyFont="1" applyFill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2" fontId="19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1" applyNumberFormat="1" applyFont="1" applyFill="1" applyBorder="1" applyAlignment="1" applyProtection="1">
      <alignment horizontal="center" vertical="center" wrapText="1"/>
    </xf>
    <xf numFmtId="2" fontId="20" fillId="5" borderId="2" xfId="0" applyNumberFormat="1" applyFont="1" applyFill="1" applyBorder="1" applyAlignment="1" applyProtection="1">
      <alignment horizontal="center" vertical="center" wrapText="1"/>
    </xf>
    <xf numFmtId="4" fontId="29" fillId="0" borderId="3" xfId="0" applyNumberFormat="1" applyFont="1" applyFill="1" applyBorder="1" applyAlignment="1">
      <alignment vertical="center" wrapText="1" readingOrder="1"/>
    </xf>
    <xf numFmtId="2" fontId="30" fillId="0" borderId="3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7" fillId="0" borderId="0" xfId="0" applyFont="1" applyFill="1" applyBorder="1"/>
    <xf numFmtId="49" fontId="6" fillId="5" borderId="2" xfId="0" applyNumberFormat="1" applyFont="1" applyFill="1" applyBorder="1" applyAlignment="1">
      <alignment horizontal="left" vertical="top" wrapText="1"/>
    </xf>
    <xf numFmtId="49" fontId="7" fillId="5" borderId="2" xfId="0" applyNumberFormat="1" applyFont="1" applyFill="1" applyBorder="1" applyAlignment="1">
      <alignment horizontal="left" vertical="top" wrapText="1"/>
    </xf>
    <xf numFmtId="49" fontId="6" fillId="5" borderId="2" xfId="0" applyNumberFormat="1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vertical="top" wrapText="1"/>
    </xf>
    <xf numFmtId="0" fontId="7" fillId="0" borderId="0" xfId="0" applyFont="1" applyFill="1" applyBorder="1"/>
    <xf numFmtId="4" fontId="20" fillId="0" borderId="2" xfId="0" applyNumberFormat="1" applyFont="1" applyFill="1" applyBorder="1" applyAlignment="1" applyProtection="1">
      <alignment horizontal="center" vertical="center" wrapText="1"/>
    </xf>
    <xf numFmtId="2" fontId="19" fillId="5" borderId="2" xfId="0" applyNumberFormat="1" applyFont="1" applyFill="1" applyBorder="1" applyAlignment="1" applyProtection="1">
      <alignment horizontal="center" vertical="center" wrapText="1"/>
    </xf>
    <xf numFmtId="4" fontId="20" fillId="0" borderId="2" xfId="1" applyNumberFormat="1" applyFont="1" applyFill="1" applyBorder="1" applyAlignment="1" applyProtection="1">
      <alignment horizontal="center" vertical="center" wrapText="1"/>
    </xf>
    <xf numFmtId="4" fontId="20" fillId="0" borderId="2" xfId="1" applyNumberFormat="1" applyFont="1" applyFill="1" applyBorder="1" applyAlignment="1" applyProtection="1">
      <alignment horizontal="right" vertical="center" wrapText="1"/>
    </xf>
    <xf numFmtId="4" fontId="20" fillId="0" borderId="2" xfId="1" applyNumberFormat="1" applyFont="1" applyFill="1" applyBorder="1" applyAlignment="1">
      <alignment vertical="center"/>
    </xf>
    <xf numFmtId="4" fontId="19" fillId="0" borderId="2" xfId="1" applyNumberFormat="1" applyFont="1" applyFill="1" applyBorder="1" applyAlignment="1" applyProtection="1">
      <alignment horizontal="center" vertical="center" wrapText="1"/>
    </xf>
    <xf numFmtId="4" fontId="19" fillId="0" borderId="2" xfId="1" applyNumberFormat="1" applyFont="1" applyFill="1" applyBorder="1" applyAlignment="1">
      <alignment vertical="center"/>
    </xf>
    <xf numFmtId="4" fontId="19" fillId="5" borderId="2" xfId="1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4" fontId="20" fillId="0" borderId="2" xfId="0" applyNumberFormat="1" applyFont="1" applyFill="1" applyBorder="1" applyAlignment="1">
      <alignment vertical="center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20" fillId="0" borderId="2" xfId="0" applyNumberFormat="1" applyFont="1" applyBorder="1" applyAlignment="1">
      <alignment vertical="center"/>
    </xf>
    <xf numFmtId="2" fontId="29" fillId="0" borderId="4" xfId="0" applyNumberFormat="1" applyFont="1" applyFill="1" applyBorder="1" applyAlignment="1">
      <alignment horizontal="right" vertical="center" wrapText="1" readingOrder="1"/>
    </xf>
    <xf numFmtId="0" fontId="29" fillId="3" borderId="0" xfId="0" applyNumberFormat="1" applyFont="1" applyFill="1" applyBorder="1" applyAlignment="1">
      <alignment horizontal="left" vertical="top" wrapText="1" readingOrder="1"/>
    </xf>
    <xf numFmtId="0" fontId="29" fillId="0" borderId="0" xfId="0" applyNumberFormat="1" applyFont="1" applyFill="1" applyBorder="1" applyAlignment="1">
      <alignment horizontal="center" vertical="center" wrapText="1" readingOrder="1"/>
    </xf>
    <xf numFmtId="2" fontId="29" fillId="0" borderId="0" xfId="0" applyNumberFormat="1" applyFont="1" applyFill="1" applyBorder="1" applyAlignment="1">
      <alignment horizontal="right" vertical="center" wrapText="1" readingOrder="1"/>
    </xf>
    <xf numFmtId="0" fontId="7" fillId="0" borderId="16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35" fillId="0" borderId="2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" fontId="35" fillId="0" borderId="2" xfId="0" applyNumberFormat="1" applyFont="1" applyBorder="1" applyAlignment="1">
      <alignment horizontal="right"/>
    </xf>
    <xf numFmtId="0" fontId="36" fillId="0" borderId="2" xfId="0" applyNumberFormat="1" applyFont="1" applyFill="1" applyBorder="1" applyAlignment="1">
      <alignment horizontal="justify" vertical="center" wrapText="1"/>
    </xf>
    <xf numFmtId="0" fontId="6" fillId="0" borderId="19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0" fontId="37" fillId="0" borderId="2" xfId="0" applyNumberFormat="1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9" fontId="37" fillId="0" borderId="2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6" fillId="0" borderId="20" xfId="0" applyFont="1" applyBorder="1" applyAlignment="1">
      <alignment vertical="top" wrapText="1"/>
    </xf>
    <xf numFmtId="49" fontId="6" fillId="2" borderId="21" xfId="0" applyNumberFormat="1" applyFont="1" applyFill="1" applyBorder="1" applyAlignment="1">
      <alignment vertical="top" wrapText="1"/>
    </xf>
    <xf numFmtId="49" fontId="6" fillId="2" borderId="9" xfId="0" applyNumberFormat="1" applyFont="1" applyFill="1" applyBorder="1" applyAlignment="1">
      <alignment vertical="top" wrapText="1"/>
    </xf>
    <xf numFmtId="49" fontId="6" fillId="2" borderId="22" xfId="0" applyNumberFormat="1" applyFont="1" applyFill="1" applyBorder="1" applyAlignment="1">
      <alignment vertical="top" wrapText="1"/>
    </xf>
    <xf numFmtId="4" fontId="6" fillId="2" borderId="21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49" fontId="7" fillId="2" borderId="10" xfId="0" applyNumberFormat="1" applyFont="1" applyFill="1" applyBorder="1" applyAlignment="1">
      <alignment vertical="top" wrapText="1"/>
    </xf>
    <xf numFmtId="4" fontId="7" fillId="2" borderId="24" xfId="0" applyNumberFormat="1" applyFont="1" applyFill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vertical="top" wrapText="1"/>
    </xf>
    <xf numFmtId="49" fontId="7" fillId="2" borderId="24" xfId="0" applyNumberFormat="1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4" fontId="7" fillId="2" borderId="22" xfId="0" applyNumberFormat="1" applyFont="1" applyFill="1" applyBorder="1" applyAlignment="1">
      <alignment vertical="top" wrapText="1"/>
    </xf>
    <xf numFmtId="49" fontId="7" fillId="2" borderId="19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8" fillId="2" borderId="23" xfId="0" applyFont="1" applyFill="1" applyBorder="1" applyAlignment="1">
      <alignment vertical="top" wrapText="1"/>
    </xf>
    <xf numFmtId="4" fontId="7" fillId="2" borderId="9" xfId="0" applyNumberFormat="1" applyFont="1" applyFill="1" applyBorder="1" applyAlignment="1">
      <alignment vertical="top" wrapText="1"/>
    </xf>
    <xf numFmtId="49" fontId="7" fillId="2" borderId="21" xfId="0" applyNumberFormat="1" applyFont="1" applyFill="1" applyBorder="1" applyAlignment="1">
      <alignment vertical="top" wrapText="1"/>
    </xf>
    <xf numFmtId="0" fontId="39" fillId="2" borderId="23" xfId="0" applyFont="1" applyFill="1" applyBorder="1" applyAlignment="1">
      <alignment vertical="top" wrapText="1"/>
    </xf>
    <xf numFmtId="49" fontId="39" fillId="2" borderId="26" xfId="0" applyNumberFormat="1" applyFont="1" applyFill="1" applyBorder="1" applyAlignment="1">
      <alignment vertical="top" wrapText="1"/>
    </xf>
    <xf numFmtId="4" fontId="39" fillId="2" borderId="26" xfId="0" applyNumberFormat="1" applyFont="1" applyFill="1" applyBorder="1" applyAlignment="1">
      <alignment vertical="top" wrapText="1"/>
    </xf>
    <xf numFmtId="0" fontId="39" fillId="2" borderId="0" xfId="0" applyFont="1" applyFill="1" applyBorder="1" applyAlignment="1">
      <alignment vertical="top" wrapText="1"/>
    </xf>
    <xf numFmtId="49" fontId="7" fillId="2" borderId="26" xfId="0" applyNumberFormat="1" applyFont="1" applyFill="1" applyBorder="1" applyAlignment="1">
      <alignment vertical="top" wrapText="1"/>
    </xf>
    <xf numFmtId="4" fontId="7" fillId="2" borderId="26" xfId="0" applyNumberFormat="1" applyFont="1" applyFill="1" applyBorder="1" applyAlignment="1">
      <alignment vertical="top" wrapText="1"/>
    </xf>
    <xf numFmtId="0" fontId="39" fillId="2" borderId="27" xfId="0" applyFont="1" applyFill="1" applyBorder="1" applyAlignment="1">
      <alignment horizontal="left" vertical="top" wrapText="1"/>
    </xf>
    <xf numFmtId="49" fontId="39" fillId="2" borderId="28" xfId="0" applyNumberFormat="1" applyFont="1" applyFill="1" applyBorder="1" applyAlignment="1">
      <alignment vertical="top" wrapText="1"/>
    </xf>
    <xf numFmtId="49" fontId="39" fillId="2" borderId="29" xfId="0" applyNumberFormat="1" applyFont="1" applyFill="1" applyBorder="1" applyAlignment="1">
      <alignment vertical="top" wrapText="1"/>
    </xf>
    <xf numFmtId="4" fontId="39" fillId="2" borderId="30" xfId="0" applyNumberFormat="1" applyFont="1" applyFill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49" fontId="6" fillId="2" borderId="31" xfId="0" applyNumberFormat="1" applyFont="1" applyFill="1" applyBorder="1" applyAlignment="1">
      <alignment vertical="top" wrapText="1"/>
    </xf>
    <xf numFmtId="49" fontId="6" fillId="2" borderId="32" xfId="0" applyNumberFormat="1" applyFont="1" applyFill="1" applyBorder="1" applyAlignment="1">
      <alignment vertical="top" wrapText="1"/>
    </xf>
    <xf numFmtId="4" fontId="6" fillId="2" borderId="33" xfId="0" applyNumberFormat="1" applyFont="1" applyFill="1" applyBorder="1" applyAlignment="1">
      <alignment vertical="top" wrapText="1"/>
    </xf>
    <xf numFmtId="49" fontId="7" fillId="2" borderId="31" xfId="0" applyNumberFormat="1" applyFont="1" applyFill="1" applyBorder="1" applyAlignment="1">
      <alignment vertical="top" wrapText="1"/>
    </xf>
    <xf numFmtId="49" fontId="7" fillId="2" borderId="18" xfId="0" applyNumberFormat="1" applyFont="1" applyFill="1" applyBorder="1" applyAlignment="1">
      <alignment vertical="top" wrapText="1"/>
    </xf>
    <xf numFmtId="4" fontId="7" fillId="2" borderId="34" xfId="0" applyNumberFormat="1" applyFont="1" applyFill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49" fontId="7" fillId="2" borderId="36" xfId="0" applyNumberFormat="1" applyFont="1" applyFill="1" applyBorder="1" applyAlignment="1">
      <alignment vertical="top" wrapText="1"/>
    </xf>
    <xf numFmtId="4" fontId="7" fillId="2" borderId="37" xfId="0" applyNumberFormat="1" applyFont="1" applyFill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49" fontId="6" fillId="2" borderId="38" xfId="0" applyNumberFormat="1" applyFont="1" applyFill="1" applyBorder="1" applyAlignment="1">
      <alignment vertical="top" wrapText="1"/>
    </xf>
    <xf numFmtId="4" fontId="6" fillId="2" borderId="30" xfId="0" applyNumberFormat="1" applyFont="1" applyFill="1" applyBorder="1" applyAlignment="1">
      <alignment vertical="top" wrapText="1"/>
    </xf>
    <xf numFmtId="49" fontId="7" fillId="2" borderId="38" xfId="0" applyNumberFormat="1" applyFont="1" applyFill="1" applyBorder="1" applyAlignment="1">
      <alignment vertical="top" wrapText="1"/>
    </xf>
    <xf numFmtId="49" fontId="7" fillId="2" borderId="29" xfId="0" applyNumberFormat="1" applyFont="1" applyFill="1" applyBorder="1" applyAlignment="1">
      <alignment vertical="top" wrapText="1"/>
    </xf>
    <xf numFmtId="4" fontId="7" fillId="2" borderId="39" xfId="0" applyNumberFormat="1" applyFont="1" applyFill="1" applyBorder="1" applyAlignment="1">
      <alignment vertical="top" wrapText="1"/>
    </xf>
    <xf numFmtId="49" fontId="7" fillId="2" borderId="40" xfId="0" applyNumberFormat="1" applyFont="1" applyFill="1" applyBorder="1" applyAlignment="1">
      <alignment vertical="top" wrapText="1"/>
    </xf>
    <xf numFmtId="49" fontId="6" fillId="2" borderId="26" xfId="0" applyNumberFormat="1" applyFont="1" applyFill="1" applyBorder="1" applyAlignment="1">
      <alignment vertical="top" wrapText="1"/>
    </xf>
    <xf numFmtId="4" fontId="6" fillId="2" borderId="26" xfId="0" applyNumberFormat="1" applyFont="1" applyFill="1" applyBorder="1" applyAlignment="1">
      <alignment vertical="top" wrapText="1"/>
    </xf>
    <xf numFmtId="49" fontId="38" fillId="2" borderId="26" xfId="0" applyNumberFormat="1" applyFont="1" applyFill="1" applyBorder="1" applyAlignment="1">
      <alignment vertical="top" wrapText="1"/>
    </xf>
    <xf numFmtId="4" fontId="38" fillId="2" borderId="26" xfId="0" applyNumberFormat="1" applyFont="1" applyFill="1" applyBorder="1" applyAlignment="1">
      <alignment vertical="top" wrapText="1"/>
    </xf>
    <xf numFmtId="49" fontId="39" fillId="2" borderId="40" xfId="0" applyNumberFormat="1" applyFont="1" applyFill="1" applyBorder="1" applyAlignment="1">
      <alignment vertical="top" wrapText="1"/>
    </xf>
    <xf numFmtId="4" fontId="39" fillId="2" borderId="39" xfId="0" applyNumberFormat="1" applyFont="1" applyFill="1" applyBorder="1" applyAlignment="1">
      <alignment vertical="top" wrapText="1"/>
    </xf>
    <xf numFmtId="49" fontId="39" fillId="2" borderId="27" xfId="0" applyNumberFormat="1" applyFont="1" applyFill="1" applyBorder="1" applyAlignment="1">
      <alignment vertical="top" wrapText="1"/>
    </xf>
    <xf numFmtId="49" fontId="39" fillId="2" borderId="38" xfId="0" applyNumberFormat="1" applyFont="1" applyFill="1" applyBorder="1" applyAlignment="1">
      <alignment vertical="top" wrapText="1"/>
    </xf>
    <xf numFmtId="49" fontId="7" fillId="2" borderId="27" xfId="0" applyNumberFormat="1" applyFont="1" applyFill="1" applyBorder="1" applyAlignment="1">
      <alignment vertical="top" wrapText="1"/>
    </xf>
    <xf numFmtId="0" fontId="39" fillId="2" borderId="23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vertical="top" wrapText="1"/>
    </xf>
    <xf numFmtId="0" fontId="39" fillId="0" borderId="23" xfId="0" applyFont="1" applyBorder="1" applyAlignment="1">
      <alignment vertical="top" wrapText="1"/>
    </xf>
    <xf numFmtId="0" fontId="39" fillId="0" borderId="17" xfId="0" applyFont="1" applyBorder="1" applyAlignment="1">
      <alignment vertical="top" wrapText="1"/>
    </xf>
    <xf numFmtId="49" fontId="39" fillId="2" borderId="18" xfId="0" applyNumberFormat="1" applyFont="1" applyFill="1" applyBorder="1" applyAlignment="1">
      <alignment vertical="top" wrapText="1"/>
    </xf>
    <xf numFmtId="4" fontId="39" fillId="2" borderId="18" xfId="0" applyNumberFormat="1" applyFont="1" applyFill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4" fontId="7" fillId="2" borderId="38" xfId="0" applyNumberFormat="1" applyFont="1" applyFill="1" applyBorder="1" applyAlignment="1">
      <alignment vertical="top" wrapText="1"/>
    </xf>
    <xf numFmtId="49" fontId="7" fillId="2" borderId="28" xfId="0" applyNumberFormat="1" applyFont="1" applyFill="1" applyBorder="1" applyAlignment="1">
      <alignment vertical="top" wrapText="1"/>
    </xf>
    <xf numFmtId="4" fontId="39" fillId="2" borderId="38" xfId="0" applyNumberFormat="1" applyFont="1" applyFill="1" applyBorder="1" applyAlignment="1">
      <alignment vertical="top" wrapText="1"/>
    </xf>
    <xf numFmtId="4" fontId="7" fillId="2" borderId="18" xfId="0" applyNumberFormat="1" applyFont="1" applyFill="1" applyBorder="1" applyAlignment="1">
      <alignment vertical="top" wrapText="1"/>
    </xf>
    <xf numFmtId="0" fontId="38" fillId="2" borderId="41" xfId="0" applyFont="1" applyFill="1" applyBorder="1" applyAlignment="1">
      <alignment vertical="top" wrapText="1"/>
    </xf>
    <xf numFmtId="0" fontId="39" fillId="2" borderId="17" xfId="0" applyFont="1" applyFill="1" applyBorder="1" applyAlignment="1">
      <alignment vertical="top" wrapText="1"/>
    </xf>
    <xf numFmtId="49" fontId="6" fillId="2" borderId="27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0" fontId="6" fillId="0" borderId="20" xfId="0" applyFont="1" applyBorder="1" applyAlignment="1">
      <alignment horizontal="left"/>
    </xf>
    <xf numFmtId="49" fontId="6" fillId="0" borderId="21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" fontId="6" fillId="0" borderId="21" xfId="0" applyNumberFormat="1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36" fillId="0" borderId="8" xfId="0" applyNumberFormat="1" applyFont="1" applyFill="1" applyBorder="1" applyAlignment="1">
      <alignment horizontal="justify" vertical="center" wrapText="1"/>
    </xf>
    <xf numFmtId="172" fontId="36" fillId="0" borderId="8" xfId="0" applyNumberFormat="1" applyFont="1" applyFill="1" applyBorder="1" applyAlignment="1">
      <alignment horizontal="justify" vertical="center" wrapText="1"/>
    </xf>
    <xf numFmtId="0" fontId="37" fillId="0" borderId="8" xfId="0" applyNumberFormat="1" applyFont="1" applyFill="1" applyBorder="1" applyAlignment="1">
      <alignment horizontal="justify" vertical="center" wrapText="1"/>
    </xf>
    <xf numFmtId="49" fontId="7" fillId="0" borderId="2" xfId="0" applyNumberFormat="1" applyFont="1" applyBorder="1" applyAlignment="1">
      <alignment horizontal="left"/>
    </xf>
    <xf numFmtId="0" fontId="36" fillId="0" borderId="0" xfId="0" applyNumberFormat="1" applyFont="1" applyFill="1" applyBorder="1" applyAlignment="1">
      <alignment horizontal="justify" vertical="center" wrapText="1"/>
    </xf>
    <xf numFmtId="49" fontId="6" fillId="0" borderId="26" xfId="0" applyNumberFormat="1" applyFont="1" applyBorder="1" applyAlignment="1">
      <alignment vertical="top" wrapText="1"/>
    </xf>
    <xf numFmtId="4" fontId="6" fillId="0" borderId="26" xfId="0" applyNumberFormat="1" applyFont="1" applyBorder="1" applyAlignment="1">
      <alignment vertical="top" wrapText="1"/>
    </xf>
    <xf numFmtId="49" fontId="7" fillId="0" borderId="26" xfId="0" applyNumberFormat="1" applyFont="1" applyBorder="1" applyAlignment="1">
      <alignment vertical="top" wrapText="1"/>
    </xf>
    <xf numFmtId="4" fontId="7" fillId="0" borderId="26" xfId="0" applyNumberFormat="1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2" borderId="23" xfId="0" applyFont="1" applyFill="1" applyBorder="1" applyAlignment="1">
      <alignment vertical="top" wrapText="1"/>
    </xf>
    <xf numFmtId="0" fontId="7" fillId="0" borderId="2" xfId="0" applyFont="1" applyBorder="1"/>
    <xf numFmtId="0" fontId="7" fillId="10" borderId="17" xfId="0" applyFont="1" applyFill="1" applyBorder="1" applyAlignment="1">
      <alignment vertical="top" wrapText="1"/>
    </xf>
    <xf numFmtId="0" fontId="6" fillId="10" borderId="18" xfId="0" applyFont="1" applyFill="1" applyBorder="1" applyAlignment="1">
      <alignment vertical="top" wrapText="1"/>
    </xf>
    <xf numFmtId="4" fontId="7" fillId="10" borderId="18" xfId="0" applyNumberFormat="1" applyFont="1" applyFill="1" applyBorder="1" applyAlignment="1">
      <alignment vertical="top" wrapText="1"/>
    </xf>
    <xf numFmtId="0" fontId="40" fillId="0" borderId="0" xfId="0" applyFont="1" applyFill="1" applyBorder="1"/>
    <xf numFmtId="49" fontId="40" fillId="0" borderId="0" xfId="2" applyNumberFormat="1" applyFont="1" applyFill="1" applyBorder="1" applyAlignment="1"/>
    <xf numFmtId="167" fontId="40" fillId="0" borderId="0" xfId="2" applyNumberFormat="1" applyFont="1" applyFill="1" applyBorder="1" applyAlignment="1"/>
    <xf numFmtId="0" fontId="43" fillId="0" borderId="2" xfId="0" applyFont="1" applyBorder="1" applyAlignment="1">
      <alignment horizontal="center"/>
    </xf>
    <xf numFmtId="0" fontId="42" fillId="0" borderId="2" xfId="0" applyFont="1" applyBorder="1" applyAlignment="1">
      <alignment horizontal="left" wrapText="1"/>
    </xf>
    <xf numFmtId="4" fontId="43" fillId="0" borderId="2" xfId="0" applyNumberFormat="1" applyFont="1" applyBorder="1" applyAlignment="1">
      <alignment horizontal="right"/>
    </xf>
    <xf numFmtId="0" fontId="44" fillId="0" borderId="2" xfId="0" applyNumberFormat="1" applyFont="1" applyFill="1" applyBorder="1" applyAlignment="1">
      <alignment horizontal="justify" vertical="center" wrapText="1"/>
    </xf>
    <xf numFmtId="0" fontId="42" fillId="0" borderId="2" xfId="0" applyFont="1" applyBorder="1" applyAlignment="1">
      <alignment horizontal="center"/>
    </xf>
    <xf numFmtId="4" fontId="42" fillId="0" borderId="2" xfId="0" applyNumberFormat="1" applyFont="1" applyBorder="1" applyAlignment="1">
      <alignment horizontal="right"/>
    </xf>
    <xf numFmtId="0" fontId="45" fillId="0" borderId="2" xfId="0" applyNumberFormat="1" applyFont="1" applyFill="1" applyBorder="1" applyAlignment="1">
      <alignment horizontal="justify" vertical="center" wrapText="1"/>
    </xf>
    <xf numFmtId="0" fontId="41" fillId="0" borderId="2" xfId="0" applyFont="1" applyBorder="1" applyAlignment="1">
      <alignment horizontal="center"/>
    </xf>
    <xf numFmtId="4" fontId="41" fillId="0" borderId="2" xfId="0" applyNumberFormat="1" applyFont="1" applyBorder="1" applyAlignment="1">
      <alignment horizontal="right"/>
    </xf>
    <xf numFmtId="49" fontId="45" fillId="0" borderId="2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left"/>
    </xf>
    <xf numFmtId="0" fontId="41" fillId="0" borderId="2" xfId="0" applyFont="1" applyBorder="1" applyAlignment="1">
      <alignment vertical="top" wrapText="1"/>
    </xf>
    <xf numFmtId="49" fontId="41" fillId="2" borderId="2" xfId="0" applyNumberFormat="1" applyFont="1" applyFill="1" applyBorder="1" applyAlignment="1">
      <alignment vertical="top" wrapText="1"/>
    </xf>
    <xf numFmtId="4" fontId="41" fillId="2" borderId="2" xfId="0" applyNumberFormat="1" applyFont="1" applyFill="1" applyBorder="1" applyAlignment="1">
      <alignment vertical="top" wrapText="1"/>
    </xf>
    <xf numFmtId="49" fontId="42" fillId="0" borderId="2" xfId="0" applyNumberFormat="1" applyFont="1" applyBorder="1" applyAlignment="1">
      <alignment horizontal="left"/>
    </xf>
    <xf numFmtId="49" fontId="41" fillId="0" borderId="2" xfId="0" applyNumberFormat="1" applyFont="1" applyBorder="1" applyAlignment="1">
      <alignment horizontal="left"/>
    </xf>
    <xf numFmtId="0" fontId="41" fillId="0" borderId="2" xfId="0" applyFont="1" applyBorder="1" applyAlignment="1">
      <alignment wrapText="1"/>
    </xf>
    <xf numFmtId="0" fontId="41" fillId="0" borderId="2" xfId="0" applyFont="1" applyBorder="1"/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4" fontId="7" fillId="9" borderId="5" xfId="0" applyNumberFormat="1" applyFont="1" applyFill="1" applyBorder="1" applyAlignment="1">
      <alignment horizontal="center" vertical="center" wrapText="1" readingOrder="1"/>
    </xf>
    <xf numFmtId="0" fontId="42" fillId="5" borderId="2" xfId="0" applyFont="1" applyFill="1" applyBorder="1" applyAlignment="1">
      <alignment wrapText="1"/>
    </xf>
    <xf numFmtId="49" fontId="41" fillId="5" borderId="2" xfId="0" applyNumberFormat="1" applyFont="1" applyFill="1" applyBorder="1" applyAlignment="1">
      <alignment horizontal="left" vertical="top" wrapText="1"/>
    </xf>
    <xf numFmtId="49" fontId="42" fillId="5" borderId="2" xfId="0" applyNumberFormat="1" applyFont="1" applyFill="1" applyBorder="1" applyAlignment="1">
      <alignment horizontal="left" vertical="top" wrapText="1"/>
    </xf>
    <xf numFmtId="0" fontId="46" fillId="5" borderId="2" xfId="0" applyFont="1" applyFill="1" applyBorder="1" applyAlignment="1">
      <alignment vertical="top" wrapText="1"/>
    </xf>
    <xf numFmtId="0" fontId="47" fillId="5" borderId="2" xfId="0" applyFont="1" applyFill="1" applyBorder="1" applyAlignment="1">
      <alignment vertical="top" wrapText="1"/>
    </xf>
    <xf numFmtId="49" fontId="41" fillId="5" borderId="2" xfId="0" applyNumberFormat="1" applyFont="1" applyFill="1" applyBorder="1" applyAlignment="1">
      <alignment horizontal="left" vertical="center" wrapText="1"/>
    </xf>
    <xf numFmtId="0" fontId="42" fillId="5" borderId="2" xfId="0" applyFont="1" applyFill="1" applyBorder="1" applyAlignment="1">
      <alignment vertical="top" wrapText="1"/>
    </xf>
    <xf numFmtId="49" fontId="41" fillId="0" borderId="0" xfId="0" applyNumberFormat="1" applyFont="1" applyFill="1" applyBorder="1"/>
    <xf numFmtId="0" fontId="42" fillId="0" borderId="2" xfId="0" applyFont="1" applyBorder="1" applyAlignment="1">
      <alignment vertical="top" wrapText="1"/>
    </xf>
    <xf numFmtId="4" fontId="42" fillId="5" borderId="2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 applyProtection="1">
      <alignment vertical="top" wrapText="1"/>
      <protection locked="0"/>
    </xf>
    <xf numFmtId="0" fontId="48" fillId="0" borderId="2" xfId="0" applyFont="1" applyBorder="1" applyAlignment="1">
      <alignment horizontal="center"/>
    </xf>
    <xf numFmtId="4" fontId="48" fillId="0" borderId="2" xfId="0" applyNumberFormat="1" applyFont="1" applyBorder="1" applyAlignment="1">
      <alignment horizontal="right"/>
    </xf>
    <xf numFmtId="0" fontId="6" fillId="5" borderId="2" xfId="0" applyFont="1" applyFill="1" applyBorder="1" applyAlignment="1">
      <alignment wrapText="1"/>
    </xf>
    <xf numFmtId="0" fontId="19" fillId="5" borderId="2" xfId="0" applyFont="1" applyFill="1" applyBorder="1" applyAlignment="1">
      <alignment vertical="top" wrapText="1"/>
    </xf>
    <xf numFmtId="49" fontId="7" fillId="5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4" fontId="6" fillId="5" borderId="2" xfId="0" applyNumberFormat="1" applyFont="1" applyFill="1" applyBorder="1" applyAlignment="1">
      <alignment vertical="top" wrapText="1"/>
    </xf>
    <xf numFmtId="49" fontId="41" fillId="0" borderId="0" xfId="0" applyNumberFormat="1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49" fontId="37" fillId="0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top" wrapText="1"/>
    </xf>
    <xf numFmtId="4" fontId="6" fillId="2" borderId="2" xfId="0" applyNumberFormat="1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/>
    </xf>
    <xf numFmtId="0" fontId="6" fillId="2" borderId="2" xfId="0" applyFont="1" applyFill="1" applyBorder="1" applyAlignment="1">
      <alignment vertical="top" wrapText="1"/>
    </xf>
    <xf numFmtId="172" fontId="36" fillId="0" borderId="2" xfId="0" applyNumberFormat="1" applyFont="1" applyFill="1" applyBorder="1" applyAlignment="1">
      <alignment horizontal="justify" vertical="center" wrapText="1"/>
    </xf>
    <xf numFmtId="49" fontId="6" fillId="0" borderId="2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49" fontId="42" fillId="2" borderId="2" xfId="0" applyNumberFormat="1" applyFont="1" applyFill="1" applyBorder="1" applyAlignment="1">
      <alignment vertical="top" wrapText="1"/>
    </xf>
    <xf numFmtId="4" fontId="42" fillId="2" borderId="2" xfId="0" applyNumberFormat="1" applyFont="1" applyFill="1" applyBorder="1" applyAlignment="1">
      <alignment vertical="top" wrapText="1"/>
    </xf>
    <xf numFmtId="49" fontId="6" fillId="8" borderId="5" xfId="0" applyNumberFormat="1" applyFont="1" applyFill="1" applyBorder="1" applyAlignment="1">
      <alignment horizontal="center" vertical="center" wrapText="1" readingOrder="1"/>
    </xf>
    <xf numFmtId="4" fontId="6" fillId="8" borderId="5" xfId="0" applyNumberFormat="1" applyFont="1" applyFill="1" applyBorder="1" applyAlignment="1">
      <alignment horizontal="center" vertical="center" wrapText="1" readingOrder="1"/>
    </xf>
    <xf numFmtId="4" fontId="7" fillId="8" borderId="5" xfId="0" applyNumberFormat="1" applyFont="1" applyFill="1" applyBorder="1" applyAlignment="1">
      <alignment horizontal="center" vertical="center" wrapText="1" readingOrder="1"/>
    </xf>
    <xf numFmtId="4" fontId="6" fillId="9" borderId="5" xfId="0" applyNumberFormat="1" applyFont="1" applyFill="1" applyBorder="1" applyAlignment="1">
      <alignment horizontal="center" vertical="center" wrapText="1" readingOrder="1"/>
    </xf>
    <xf numFmtId="4" fontId="6" fillId="8" borderId="5" xfId="4" applyNumberFormat="1" applyFont="1" applyFill="1" applyBorder="1" applyAlignment="1">
      <alignment horizontal="center" vertical="center" wrapText="1" readingOrder="1"/>
    </xf>
    <xf numFmtId="0" fontId="42" fillId="0" borderId="2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left"/>
    </xf>
    <xf numFmtId="0" fontId="41" fillId="2" borderId="2" xfId="0" applyFont="1" applyFill="1" applyBorder="1" applyAlignment="1">
      <alignment vertical="top" wrapText="1"/>
    </xf>
    <xf numFmtId="0" fontId="42" fillId="2" borderId="2" xfId="0" applyFont="1" applyFill="1" applyBorder="1" applyAlignment="1">
      <alignment vertical="top" wrapText="1"/>
    </xf>
    <xf numFmtId="0" fontId="42" fillId="2" borderId="2" xfId="0" applyFont="1" applyFill="1" applyBorder="1" applyAlignment="1">
      <alignment horizontal="left" vertical="top" wrapText="1"/>
    </xf>
    <xf numFmtId="49" fontId="42" fillId="0" borderId="2" xfId="0" applyNumberFormat="1" applyFont="1" applyFill="1" applyBorder="1" applyAlignment="1">
      <alignment wrapText="1"/>
    </xf>
    <xf numFmtId="172" fontId="44" fillId="0" borderId="2" xfId="0" applyNumberFormat="1" applyFont="1" applyFill="1" applyBorder="1" applyAlignment="1">
      <alignment horizontal="justify" vertical="center" wrapText="1"/>
    </xf>
    <xf numFmtId="49" fontId="42" fillId="0" borderId="2" xfId="0" applyNumberFormat="1" applyFont="1" applyBorder="1" applyAlignment="1">
      <alignment vertical="top" wrapText="1"/>
    </xf>
    <xf numFmtId="4" fontId="42" fillId="0" borderId="2" xfId="0" applyNumberFormat="1" applyFont="1" applyBorder="1" applyAlignment="1">
      <alignment vertical="top" wrapText="1"/>
    </xf>
    <xf numFmtId="49" fontId="41" fillId="0" borderId="2" xfId="0" applyNumberFormat="1" applyFont="1" applyBorder="1" applyAlignment="1">
      <alignment vertical="top" wrapText="1"/>
    </xf>
    <xf numFmtId="4" fontId="41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wrapText="1"/>
    </xf>
    <xf numFmtId="0" fontId="7" fillId="0" borderId="0" xfId="0" applyFont="1" applyFill="1" applyBorder="1"/>
    <xf numFmtId="0" fontId="6" fillId="0" borderId="2" xfId="0" applyFont="1" applyBorder="1" applyAlignment="1">
      <alignment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9" fontId="7" fillId="5" borderId="2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wrapText="1"/>
    </xf>
    <xf numFmtId="4" fontId="6" fillId="2" borderId="2" xfId="0" applyNumberFormat="1" applyFont="1" applyFill="1" applyBorder="1" applyAlignment="1">
      <alignment horizontal="center" vertical="top" wrapText="1"/>
    </xf>
    <xf numFmtId="49" fontId="49" fillId="0" borderId="2" xfId="0" applyNumberFormat="1" applyFont="1" applyFill="1" applyBorder="1" applyAlignment="1">
      <alignment wrapText="1"/>
    </xf>
    <xf numFmtId="49" fontId="36" fillId="5" borderId="2" xfId="0" applyNumberFormat="1" applyFont="1" applyFill="1" applyBorder="1" applyAlignment="1">
      <alignment horizontal="justify" vertical="center" wrapText="1"/>
    </xf>
    <xf numFmtId="49" fontId="36" fillId="5" borderId="2" xfId="0" applyNumberFormat="1" applyFont="1" applyFill="1" applyBorder="1" applyAlignment="1">
      <alignment horizontal="center" vertical="center" wrapText="1"/>
    </xf>
    <xf numFmtId="4" fontId="3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top" wrapText="1"/>
    </xf>
    <xf numFmtId="49" fontId="7" fillId="5" borderId="2" xfId="0" applyNumberFormat="1" applyFont="1" applyFill="1" applyBorder="1" applyAlignment="1">
      <alignment horizontal="center" vertical="top" wrapText="1"/>
    </xf>
    <xf numFmtId="4" fontId="7" fillId="5" borderId="2" xfId="0" applyNumberFormat="1" applyFont="1" applyFill="1" applyBorder="1" applyAlignment="1">
      <alignment horizontal="center" vertical="top" wrapText="1"/>
    </xf>
    <xf numFmtId="49" fontId="6" fillId="5" borderId="2" xfId="0" applyNumberFormat="1" applyFont="1" applyFill="1" applyBorder="1" applyAlignment="1">
      <alignment horizontal="center" vertical="top" wrapText="1"/>
    </xf>
    <xf numFmtId="4" fontId="6" fillId="5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wrapText="1"/>
    </xf>
    <xf numFmtId="0" fontId="7" fillId="5" borderId="2" xfId="0" applyFont="1" applyFill="1" applyBorder="1" applyAlignment="1">
      <alignment vertical="center" wrapText="1"/>
    </xf>
    <xf numFmtId="49" fontId="1" fillId="0" borderId="0" xfId="0" applyNumberFormat="1" applyFont="1" applyFill="1" applyBorder="1"/>
    <xf numFmtId="0" fontId="7" fillId="0" borderId="2" xfId="0" applyNumberFormat="1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 applyProtection="1">
      <alignment horizontal="center" vertical="center" wrapText="1"/>
    </xf>
    <xf numFmtId="4" fontId="20" fillId="5" borderId="2" xfId="0" applyNumberFormat="1" applyFont="1" applyFill="1" applyBorder="1" applyAlignment="1">
      <alignment vertical="center"/>
    </xf>
    <xf numFmtId="4" fontId="20" fillId="5" borderId="2" xfId="1" applyNumberFormat="1" applyFont="1" applyFill="1" applyBorder="1" applyAlignment="1" applyProtection="1">
      <alignment horizontal="center" vertical="center" wrapText="1"/>
    </xf>
    <xf numFmtId="4" fontId="20" fillId="5" borderId="2" xfId="1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horizontal="center"/>
    </xf>
    <xf numFmtId="49" fontId="41" fillId="0" borderId="2" xfId="0" applyNumberFormat="1" applyFont="1" applyBorder="1" applyAlignment="1">
      <alignment horizontal="center"/>
    </xf>
    <xf numFmtId="0" fontId="41" fillId="0" borderId="0" xfId="0" applyFont="1" applyFill="1" applyBorder="1"/>
    <xf numFmtId="0" fontId="4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6" fillId="8" borderId="0" xfId="4" applyNumberFormat="1" applyFont="1" applyFill="1" applyBorder="1" applyAlignment="1">
      <alignment horizontal="center" vertical="center" wrapText="1" readingOrder="1"/>
    </xf>
    <xf numFmtId="39" fontId="6" fillId="8" borderId="0" xfId="4" applyNumberFormat="1" applyFont="1" applyFill="1" applyBorder="1" applyAlignment="1">
      <alignment horizontal="center" vertical="center" wrapText="1" readingOrder="1"/>
    </xf>
    <xf numFmtId="0" fontId="4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0" xfId="0" applyFont="1" applyFill="1" applyBorder="1" applyAlignment="1"/>
    <xf numFmtId="0" fontId="6" fillId="0" borderId="2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vertical="top" wrapText="1"/>
    </xf>
    <xf numFmtId="0" fontId="7" fillId="5" borderId="2" xfId="0" applyFont="1" applyFill="1" applyBorder="1" applyAlignment="1">
      <alignment horizontal="left" wrapText="1"/>
    </xf>
    <xf numFmtId="4" fontId="30" fillId="0" borderId="4" xfId="0" applyNumberFormat="1" applyFont="1" applyFill="1" applyBorder="1" applyAlignment="1">
      <alignment horizontal="right" vertical="center" wrapText="1" readingOrder="1"/>
    </xf>
    <xf numFmtId="4" fontId="29" fillId="0" borderId="4" xfId="0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15" fillId="0" borderId="1" xfId="0" applyFont="1" applyFill="1" applyBorder="1"/>
    <xf numFmtId="169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left" vertical="top" wrapText="1"/>
      <protection locked="0"/>
    </xf>
    <xf numFmtId="3" fontId="7" fillId="2" borderId="2" xfId="0" applyNumberFormat="1" applyFont="1" applyFill="1" applyBorder="1" applyAlignment="1" applyProtection="1">
      <alignment horizontal="left" vertical="top" wrapText="1"/>
      <protection locked="0"/>
    </xf>
    <xf numFmtId="3" fontId="52" fillId="2" borderId="2" xfId="1" applyNumberFormat="1" applyFont="1" applyFill="1" applyBorder="1" applyAlignment="1" applyProtection="1">
      <alignment horizontal="left" vertical="top" wrapText="1"/>
      <protection locked="0"/>
    </xf>
    <xf numFmtId="3" fontId="51" fillId="2" borderId="2" xfId="1" applyNumberFormat="1" applyFont="1" applyFill="1" applyBorder="1" applyAlignment="1" applyProtection="1">
      <alignment horizontal="left" vertical="top" wrapText="1"/>
      <protection locked="0"/>
    </xf>
    <xf numFmtId="3" fontId="5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3" fillId="0" borderId="1" xfId="0" applyFont="1" applyBorder="1"/>
    <xf numFmtId="16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3" fontId="51" fillId="2" borderId="1" xfId="0" applyNumberFormat="1" applyFont="1" applyFill="1" applyBorder="1" applyAlignment="1" applyProtection="1">
      <alignment vertical="top" wrapText="1"/>
      <protection locked="0"/>
    </xf>
    <xf numFmtId="0" fontId="51" fillId="0" borderId="2" xfId="0" applyFont="1" applyBorder="1" applyAlignment="1">
      <alignment wrapText="1"/>
    </xf>
    <xf numFmtId="0" fontId="51" fillId="0" borderId="2" xfId="0" applyFont="1" applyBorder="1" applyAlignment="1">
      <alignment horizontal="center" wrapText="1"/>
    </xf>
    <xf numFmtId="0" fontId="51" fillId="0" borderId="1" xfId="0" applyFont="1" applyBorder="1" applyAlignment="1">
      <alignment wrapText="1"/>
    </xf>
    <xf numFmtId="0" fontId="51" fillId="0" borderId="1" xfId="0" applyFont="1" applyBorder="1" applyAlignment="1">
      <alignment horizontal="center" wrapText="1"/>
    </xf>
    <xf numFmtId="0" fontId="3" fillId="0" borderId="14" xfId="0" applyFont="1" applyBorder="1"/>
    <xf numFmtId="169" fontId="8" fillId="0" borderId="2" xfId="0" applyNumberFormat="1" applyFont="1" applyBorder="1" applyAlignment="1">
      <alignment horizontal="center" vertical="center"/>
    </xf>
    <xf numFmtId="0" fontId="10" fillId="0" borderId="0" xfId="0" applyFont="1" applyAlignment="1"/>
    <xf numFmtId="169" fontId="8" fillId="0" borderId="2" xfId="0" applyNumberFormat="1" applyFont="1" applyFill="1" applyBorder="1" applyAlignment="1">
      <alignment horizontal="center" vertical="center"/>
    </xf>
    <xf numFmtId="3" fontId="52" fillId="2" borderId="2" xfId="0" applyNumberFormat="1" applyFont="1" applyFill="1" applyBorder="1" applyAlignment="1" applyProtection="1">
      <alignment vertical="top" wrapText="1"/>
      <protection locked="0"/>
    </xf>
    <xf numFmtId="3" fontId="51" fillId="2" borderId="2" xfId="0" applyNumberFormat="1" applyFont="1" applyFill="1" applyBorder="1" applyAlignment="1" applyProtection="1">
      <alignment vertical="top" wrapText="1"/>
      <protection locked="0"/>
    </xf>
    <xf numFmtId="4" fontId="41" fillId="2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24" fillId="0" borderId="0" xfId="0" applyFont="1" applyAlignment="1"/>
    <xf numFmtId="0" fontId="0" fillId="0" borderId="0" xfId="0" applyAlignment="1"/>
    <xf numFmtId="0" fontId="19" fillId="2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20" fillId="2" borderId="0" xfId="1" applyFont="1" applyFill="1" applyAlignment="1">
      <alignment horizontal="center" wrapText="1"/>
    </xf>
    <xf numFmtId="0" fontId="22" fillId="0" borderId="0" xfId="0" applyFont="1" applyAlignment="1">
      <alignment horizontal="right"/>
    </xf>
    <xf numFmtId="0" fontId="19" fillId="2" borderId="0" xfId="1" applyFont="1" applyFill="1" applyAlignment="1">
      <alignment horizontal="center" wrapText="1"/>
    </xf>
    <xf numFmtId="0" fontId="19" fillId="2" borderId="0" xfId="1" applyFont="1" applyFill="1" applyAlignment="1">
      <alignment horizontal="center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 applyProtection="1">
      <alignment horizontal="center" vertical="top" wrapText="1"/>
      <protection locked="0"/>
    </xf>
    <xf numFmtId="3" fontId="6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167" fontId="7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42" fillId="0" borderId="0" xfId="0" applyNumberFormat="1" applyFont="1" applyFill="1" applyBorder="1" applyAlignment="1">
      <alignment horizontal="center" vertical="top" wrapText="1" readingOrder="1"/>
    </xf>
    <xf numFmtId="0" fontId="41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2" fillId="0" borderId="2" xfId="0" applyFont="1" applyBorder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top"/>
    </xf>
    <xf numFmtId="0" fontId="2" fillId="5" borderId="0" xfId="1" applyFont="1" applyFill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wrapText="1"/>
    </xf>
    <xf numFmtId="0" fontId="6" fillId="0" borderId="2" xfId="0" applyFont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 vertical="top" wrapText="1" readingOrder="1"/>
    </xf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workbookViewId="0">
      <selection activeCell="B2" sqref="B2:F2"/>
    </sheetView>
  </sheetViews>
  <sheetFormatPr defaultColWidth="9.140625" defaultRowHeight="15.75"/>
  <cols>
    <col min="1" max="1" width="58" style="66" customWidth="1"/>
    <col min="2" max="2" width="28.42578125" style="66" customWidth="1"/>
    <col min="3" max="3" width="18" style="66" customWidth="1"/>
    <col min="4" max="4" width="0.140625" style="66" customWidth="1"/>
    <col min="5" max="5" width="13.42578125" style="66" hidden="1" customWidth="1"/>
    <col min="6" max="16384" width="9.140625" style="68"/>
  </cols>
  <sheetData>
    <row r="1" spans="1:6">
      <c r="B1" s="67" t="s">
        <v>289</v>
      </c>
      <c r="C1" s="67"/>
      <c r="D1" s="67"/>
    </row>
    <row r="2" spans="1:6">
      <c r="B2" s="566" t="s">
        <v>788</v>
      </c>
      <c r="C2" s="566"/>
      <c r="D2" s="566"/>
      <c r="E2" s="566"/>
      <c r="F2" s="566"/>
    </row>
    <row r="3" spans="1:6">
      <c r="B3" s="224" t="s">
        <v>645</v>
      </c>
      <c r="C3" s="67"/>
      <c r="D3" s="67"/>
    </row>
    <row r="4" spans="1:6">
      <c r="A4" s="565" t="s">
        <v>692</v>
      </c>
      <c r="B4" s="565"/>
      <c r="C4" s="565"/>
      <c r="D4" s="67"/>
    </row>
    <row r="5" spans="1:6" ht="5.25" customHeight="1"/>
    <row r="6" spans="1:6" ht="24.75" customHeight="1">
      <c r="A6" s="563" t="s">
        <v>773</v>
      </c>
      <c r="B6" s="563"/>
      <c r="C6" s="563"/>
      <c r="D6" s="563"/>
      <c r="E6" s="563"/>
    </row>
    <row r="7" spans="1:6" ht="15.75" customHeight="1">
      <c r="A7" s="563"/>
      <c r="B7" s="563"/>
      <c r="C7" s="563"/>
      <c r="D7" s="563"/>
      <c r="E7" s="563"/>
    </row>
    <row r="8" spans="1:6">
      <c r="C8" s="69" t="s">
        <v>134</v>
      </c>
      <c r="E8" s="69" t="s">
        <v>134</v>
      </c>
    </row>
    <row r="9" spans="1:6" ht="75" customHeight="1">
      <c r="A9" s="70" t="s">
        <v>2</v>
      </c>
      <c r="B9" s="70" t="s">
        <v>0</v>
      </c>
      <c r="C9" s="233" t="s">
        <v>693</v>
      </c>
      <c r="D9" s="164" t="s">
        <v>234</v>
      </c>
      <c r="E9" s="165" t="s">
        <v>241</v>
      </c>
    </row>
    <row r="10" spans="1:6">
      <c r="A10" s="71" t="s">
        <v>4</v>
      </c>
      <c r="B10" s="72" t="s">
        <v>26</v>
      </c>
      <c r="C10" s="250">
        <f>C11+C16+C22+C25</f>
        <v>357460</v>
      </c>
      <c r="D10" s="166" t="e">
        <f>D11+D16+D22+D25</f>
        <v>#REF!</v>
      </c>
      <c r="E10" s="166" t="e">
        <f>E11+E16+E22+E25</f>
        <v>#REF!</v>
      </c>
    </row>
    <row r="11" spans="1:6" s="97" customFormat="1">
      <c r="A11" s="71" t="s">
        <v>5</v>
      </c>
      <c r="B11" s="72" t="s">
        <v>27</v>
      </c>
      <c r="C11" s="250">
        <v>103000</v>
      </c>
      <c r="D11" s="166">
        <f t="shared" ref="D11:E12" si="0">D12</f>
        <v>225000</v>
      </c>
      <c r="E11" s="167">
        <f t="shared" si="0"/>
        <v>230000</v>
      </c>
    </row>
    <row r="12" spans="1:6">
      <c r="A12" s="75" t="s">
        <v>6</v>
      </c>
      <c r="B12" s="74" t="s">
        <v>28</v>
      </c>
      <c r="C12" s="249">
        <v>103000</v>
      </c>
      <c r="D12" s="168">
        <f t="shared" si="0"/>
        <v>225000</v>
      </c>
      <c r="E12" s="169">
        <f t="shared" si="0"/>
        <v>230000</v>
      </c>
    </row>
    <row r="13" spans="1:6" ht="97.5">
      <c r="A13" s="76" t="s">
        <v>180</v>
      </c>
      <c r="B13" s="74" t="s">
        <v>29</v>
      </c>
      <c r="C13" s="249">
        <v>103000</v>
      </c>
      <c r="D13" s="168">
        <v>225000</v>
      </c>
      <c r="E13" s="169">
        <v>230000</v>
      </c>
    </row>
    <row r="14" spans="1:6" ht="51.75" hidden="1" customHeight="1">
      <c r="A14" s="76" t="s">
        <v>282</v>
      </c>
      <c r="B14" s="74">
        <v>1.01020300100001E+16</v>
      </c>
      <c r="C14" s="249">
        <f>C15</f>
        <v>0</v>
      </c>
      <c r="D14" s="168"/>
      <c r="E14" s="169"/>
    </row>
    <row r="15" spans="1:6" ht="85.5" hidden="1" customHeight="1">
      <c r="A15" s="76" t="s">
        <v>283</v>
      </c>
      <c r="B15" s="74">
        <v>1.01020300130001E+16</v>
      </c>
      <c r="C15" s="249">
        <v>0</v>
      </c>
      <c r="D15" s="168"/>
      <c r="E15" s="169"/>
    </row>
    <row r="16" spans="1:6" ht="47.25">
      <c r="A16" s="73" t="s">
        <v>7</v>
      </c>
      <c r="B16" s="72" t="s">
        <v>76</v>
      </c>
      <c r="C16" s="250">
        <f>C17</f>
        <v>233460</v>
      </c>
      <c r="D16" s="166">
        <f>D17</f>
        <v>240100</v>
      </c>
      <c r="E16" s="167">
        <f>E17</f>
        <v>240099.99999999997</v>
      </c>
    </row>
    <row r="17" spans="1:5" s="97" customFormat="1" ht="36" customHeight="1">
      <c r="A17" s="161" t="s">
        <v>8</v>
      </c>
      <c r="B17" s="72" t="s">
        <v>77</v>
      </c>
      <c r="C17" s="250">
        <f>C18+C19+C20+C21</f>
        <v>233460</v>
      </c>
      <c r="D17" s="166">
        <v>240100</v>
      </c>
      <c r="E17" s="167">
        <f>E18+E19+E20+E21</f>
        <v>240099.99999999997</v>
      </c>
    </row>
    <row r="18" spans="1:5" ht="47.25">
      <c r="A18" s="76" t="s">
        <v>9</v>
      </c>
      <c r="B18" s="74" t="s">
        <v>271</v>
      </c>
      <c r="C18" s="249">
        <v>105560</v>
      </c>
      <c r="D18" s="168">
        <v>90137</v>
      </c>
      <c r="E18" s="169">
        <v>90137</v>
      </c>
    </row>
    <row r="19" spans="1:5" ht="78.75">
      <c r="A19" s="76" t="s">
        <v>10</v>
      </c>
      <c r="B19" s="74" t="s">
        <v>272</v>
      </c>
      <c r="C19" s="249">
        <v>580</v>
      </c>
      <c r="D19" s="168">
        <v>1898.4</v>
      </c>
      <c r="E19" s="169">
        <v>1898.4</v>
      </c>
    </row>
    <row r="20" spans="1:5" ht="68.25" customHeight="1">
      <c r="A20" s="76" t="s">
        <v>11</v>
      </c>
      <c r="B20" s="74" t="s">
        <v>273</v>
      </c>
      <c r="C20" s="249">
        <v>140560</v>
      </c>
      <c r="D20" s="168">
        <v>172508.2</v>
      </c>
      <c r="E20" s="169">
        <v>172508.2</v>
      </c>
    </row>
    <row r="21" spans="1:5" ht="69.75" customHeight="1">
      <c r="A21" s="76" t="s">
        <v>12</v>
      </c>
      <c r="B21" s="74" t="s">
        <v>274</v>
      </c>
      <c r="C21" s="249">
        <v>-13240</v>
      </c>
      <c r="D21" s="168">
        <v>-22443.599999999999</v>
      </c>
      <c r="E21" s="169">
        <v>-24443.599999999999</v>
      </c>
    </row>
    <row r="22" spans="1:5" s="97" customFormat="1" hidden="1">
      <c r="A22" s="71" t="s">
        <v>13</v>
      </c>
      <c r="B22" s="72" t="s">
        <v>34</v>
      </c>
      <c r="C22" s="250">
        <v>0</v>
      </c>
      <c r="D22" s="166">
        <v>0</v>
      </c>
      <c r="E22" s="167">
        <f>E23</f>
        <v>0</v>
      </c>
    </row>
    <row r="23" spans="1:5" hidden="1">
      <c r="A23" s="75" t="s">
        <v>36</v>
      </c>
      <c r="B23" s="74" t="s">
        <v>35</v>
      </c>
      <c r="C23" s="249">
        <v>0</v>
      </c>
      <c r="D23" s="168">
        <v>0</v>
      </c>
      <c r="E23" s="169">
        <v>0</v>
      </c>
    </row>
    <row r="24" spans="1:5" ht="18" hidden="1" customHeight="1">
      <c r="A24" s="76" t="s">
        <v>36</v>
      </c>
      <c r="B24" s="74" t="s">
        <v>37</v>
      </c>
      <c r="C24" s="249">
        <v>0</v>
      </c>
      <c r="D24" s="168">
        <v>0</v>
      </c>
      <c r="E24" s="169">
        <v>0</v>
      </c>
    </row>
    <row r="25" spans="1:5" s="97" customFormat="1">
      <c r="A25" s="71" t="s">
        <v>14</v>
      </c>
      <c r="B25" s="72" t="s">
        <v>39</v>
      </c>
      <c r="C25" s="250">
        <f>C26+C30</f>
        <v>21000</v>
      </c>
      <c r="D25" s="166" t="e">
        <f>D26+D30</f>
        <v>#REF!</v>
      </c>
      <c r="E25" s="166" t="e">
        <f>E26+E30</f>
        <v>#REF!</v>
      </c>
    </row>
    <row r="26" spans="1:5" s="97" customFormat="1">
      <c r="A26" s="161" t="s">
        <v>38</v>
      </c>
      <c r="B26" s="72" t="s">
        <v>40</v>
      </c>
      <c r="C26" s="250">
        <f>C27</f>
        <v>1000</v>
      </c>
      <c r="D26" s="166">
        <f>D27</f>
        <v>22000</v>
      </c>
      <c r="E26" s="167">
        <f>E27</f>
        <v>22000</v>
      </c>
    </row>
    <row r="27" spans="1:5" s="162" customFormat="1" ht="50.25" customHeight="1">
      <c r="A27" s="75" t="s">
        <v>222</v>
      </c>
      <c r="B27" s="74" t="s">
        <v>223</v>
      </c>
      <c r="C27" s="249">
        <f>C28+C29</f>
        <v>1000</v>
      </c>
      <c r="D27" s="168">
        <f>D29+D28</f>
        <v>22000</v>
      </c>
      <c r="E27" s="169">
        <f>E29+E28</f>
        <v>22000</v>
      </c>
    </row>
    <row r="28" spans="1:5" ht="78.75" customHeight="1">
      <c r="A28" s="75" t="s">
        <v>221</v>
      </c>
      <c r="B28" s="74" t="s">
        <v>219</v>
      </c>
      <c r="C28" s="249">
        <v>1000</v>
      </c>
      <c r="D28" s="168">
        <v>21000</v>
      </c>
      <c r="E28" s="169">
        <v>21000</v>
      </c>
    </row>
    <row r="29" spans="1:5" ht="64.5" customHeight="1">
      <c r="A29" s="75" t="s">
        <v>220</v>
      </c>
      <c r="B29" s="74" t="s">
        <v>218</v>
      </c>
      <c r="C29" s="249">
        <v>0</v>
      </c>
      <c r="D29" s="168">
        <v>1000</v>
      </c>
      <c r="E29" s="169">
        <v>1000</v>
      </c>
    </row>
    <row r="30" spans="1:5" s="97" customFormat="1" ht="22.5" customHeight="1">
      <c r="A30" s="161" t="s">
        <v>43</v>
      </c>
      <c r="B30" s="72" t="s">
        <v>217</v>
      </c>
      <c r="C30" s="250">
        <f>C31+C33</f>
        <v>20000</v>
      </c>
      <c r="D30" s="166" t="e">
        <f>D31+#REF!</f>
        <v>#REF!</v>
      </c>
      <c r="E30" s="167" t="e">
        <f>E31+#REF!</f>
        <v>#REF!</v>
      </c>
    </row>
    <row r="31" spans="1:5" ht="21.75" customHeight="1">
      <c r="A31" s="75" t="s">
        <v>216</v>
      </c>
      <c r="B31" s="74" t="s">
        <v>275</v>
      </c>
      <c r="C31" s="249">
        <f>C32</f>
        <v>17000</v>
      </c>
      <c r="D31" s="168">
        <v>2000</v>
      </c>
      <c r="E31" s="169">
        <v>2000</v>
      </c>
    </row>
    <row r="32" spans="1:5" ht="47.25">
      <c r="A32" s="75" t="s">
        <v>214</v>
      </c>
      <c r="B32" s="74" t="s">
        <v>215</v>
      </c>
      <c r="C32" s="249">
        <v>17000</v>
      </c>
      <c r="D32" s="168">
        <v>2000</v>
      </c>
      <c r="E32" s="169">
        <v>2000</v>
      </c>
    </row>
    <row r="33" spans="1:5" ht="15" customHeight="1">
      <c r="A33" s="77" t="s">
        <v>212</v>
      </c>
      <c r="B33" s="74" t="s">
        <v>213</v>
      </c>
      <c r="C33" s="249">
        <f t="shared" ref="C33:E33" si="1">C34</f>
        <v>3000</v>
      </c>
      <c r="D33" s="168">
        <f t="shared" si="1"/>
        <v>51000</v>
      </c>
      <c r="E33" s="170">
        <f t="shared" si="1"/>
        <v>52000</v>
      </c>
    </row>
    <row r="34" spans="1:5" ht="46.5" customHeight="1">
      <c r="A34" s="77" t="s">
        <v>748</v>
      </c>
      <c r="B34" s="74" t="s">
        <v>211</v>
      </c>
      <c r="C34" s="249">
        <f>C36+C35</f>
        <v>3000</v>
      </c>
      <c r="D34" s="168">
        <f>D36+D35</f>
        <v>51000</v>
      </c>
      <c r="E34" s="170">
        <f>E36+E35</f>
        <v>52000</v>
      </c>
    </row>
    <row r="35" spans="1:5" ht="63">
      <c r="A35" s="78" t="s">
        <v>210</v>
      </c>
      <c r="B35" s="74" t="s">
        <v>281</v>
      </c>
      <c r="C35" s="249">
        <v>0</v>
      </c>
      <c r="D35" s="168">
        <v>1000</v>
      </c>
      <c r="E35" s="170">
        <v>1000</v>
      </c>
    </row>
    <row r="36" spans="1:5" ht="63.75" customHeight="1">
      <c r="A36" s="78" t="s">
        <v>749</v>
      </c>
      <c r="B36" s="74" t="s">
        <v>208</v>
      </c>
      <c r="C36" s="249">
        <v>3000</v>
      </c>
      <c r="D36" s="168">
        <v>50000</v>
      </c>
      <c r="E36" s="170">
        <v>51000</v>
      </c>
    </row>
    <row r="37" spans="1:5" ht="31.5" hidden="1">
      <c r="A37" s="79" t="s">
        <v>204</v>
      </c>
      <c r="B37" s="83" t="s">
        <v>205</v>
      </c>
      <c r="C37" s="251"/>
      <c r="D37" s="171"/>
      <c r="E37" s="172"/>
    </row>
    <row r="38" spans="1:5" ht="63" hidden="1">
      <c r="A38" s="77" t="s">
        <v>206</v>
      </c>
      <c r="B38" s="80" t="s">
        <v>207</v>
      </c>
      <c r="C38" s="262"/>
      <c r="D38" s="173"/>
      <c r="E38" s="170"/>
    </row>
    <row r="39" spans="1:5" ht="78.75" hidden="1">
      <c r="A39" s="77" t="s">
        <v>66</v>
      </c>
      <c r="B39" s="80" t="s">
        <v>65</v>
      </c>
      <c r="C39" s="262"/>
      <c r="D39" s="173"/>
      <c r="E39" s="170">
        <v>0</v>
      </c>
    </row>
    <row r="40" spans="1:5" ht="94.5" hidden="1">
      <c r="A40" s="78" t="s">
        <v>57</v>
      </c>
      <c r="B40" s="80" t="s">
        <v>58</v>
      </c>
      <c r="C40" s="262"/>
      <c r="D40" s="173"/>
      <c r="E40" s="170">
        <v>0</v>
      </c>
    </row>
    <row r="41" spans="1:5" ht="94.5" hidden="1">
      <c r="A41" s="81" t="s">
        <v>60</v>
      </c>
      <c r="B41" s="80" t="s">
        <v>59</v>
      </c>
      <c r="C41" s="262"/>
      <c r="D41" s="173"/>
      <c r="E41" s="170">
        <v>0</v>
      </c>
    </row>
    <row r="42" spans="1:5" ht="94.5" hidden="1">
      <c r="A42" s="81" t="s">
        <v>63</v>
      </c>
      <c r="B42" s="80" t="s">
        <v>61</v>
      </c>
      <c r="C42" s="262"/>
      <c r="D42" s="173"/>
      <c r="E42" s="170">
        <v>0</v>
      </c>
    </row>
    <row r="43" spans="1:5" ht="10.5" hidden="1" customHeight="1">
      <c r="A43" s="81" t="s">
        <v>64</v>
      </c>
      <c r="B43" s="80" t="s">
        <v>62</v>
      </c>
      <c r="C43" s="262"/>
      <c r="D43" s="173"/>
      <c r="E43" s="170">
        <v>0</v>
      </c>
    </row>
    <row r="44" spans="1:5">
      <c r="A44" s="82" t="s">
        <v>17</v>
      </c>
      <c r="B44" s="83" t="s">
        <v>68</v>
      </c>
      <c r="C44" s="251">
        <f>C45</f>
        <v>6321500</v>
      </c>
      <c r="D44" s="171" t="e">
        <f>D45</f>
        <v>#REF!</v>
      </c>
      <c r="E44" s="172" t="e">
        <f>E45</f>
        <v>#REF!</v>
      </c>
    </row>
    <row r="45" spans="1:5" ht="47.25">
      <c r="A45" s="79" t="s">
        <v>18</v>
      </c>
      <c r="B45" s="80" t="s">
        <v>69</v>
      </c>
      <c r="C45" s="262">
        <f>C57+C52+C46+C49</f>
        <v>6321500</v>
      </c>
      <c r="D45" s="173" t="e">
        <f>#REF!+D49+D52</f>
        <v>#REF!</v>
      </c>
      <c r="E45" s="170" t="e">
        <f>#REF!+E49+E52</f>
        <v>#REF!</v>
      </c>
    </row>
    <row r="46" spans="1:5" ht="15.75" customHeight="1">
      <c r="A46" s="92" t="s">
        <v>279</v>
      </c>
      <c r="B46" s="83" t="s">
        <v>567</v>
      </c>
      <c r="C46" s="251">
        <f>C47</f>
        <v>5878000</v>
      </c>
      <c r="D46" s="173"/>
      <c r="E46" s="170"/>
    </row>
    <row r="47" spans="1:5" ht="54" customHeight="1">
      <c r="A47" s="79" t="s">
        <v>774</v>
      </c>
      <c r="B47" s="83" t="s">
        <v>775</v>
      </c>
      <c r="C47" s="262">
        <f>C48</f>
        <v>5878000</v>
      </c>
      <c r="D47" s="173"/>
      <c r="E47" s="170"/>
    </row>
    <row r="48" spans="1:5" ht="49.5" customHeight="1">
      <c r="A48" s="559" t="s">
        <v>776</v>
      </c>
      <c r="B48" s="80" t="s">
        <v>694</v>
      </c>
      <c r="C48" s="262">
        <v>5878000</v>
      </c>
      <c r="D48" s="173">
        <v>1421400</v>
      </c>
      <c r="E48" s="170">
        <v>1381300</v>
      </c>
    </row>
    <row r="49" spans="1:7" s="97" customFormat="1" ht="36" customHeight="1">
      <c r="A49" s="159" t="s">
        <v>284</v>
      </c>
      <c r="B49" s="160">
        <v>2.02200000000001E+16</v>
      </c>
      <c r="C49" s="251">
        <f>C50</f>
        <v>300000</v>
      </c>
      <c r="D49" s="171">
        <f>D50</f>
        <v>509900</v>
      </c>
      <c r="E49" s="172">
        <f>E50</f>
        <v>548900</v>
      </c>
    </row>
    <row r="50" spans="1:7" ht="26.25" customHeight="1">
      <c r="A50" s="84" t="s">
        <v>139</v>
      </c>
      <c r="B50" s="88">
        <v>2.02299990000001E+16</v>
      </c>
      <c r="C50" s="262">
        <f>C51</f>
        <v>300000</v>
      </c>
      <c r="D50" s="173">
        <v>509900</v>
      </c>
      <c r="E50" s="170">
        <v>548900</v>
      </c>
    </row>
    <row r="51" spans="1:7" ht="30.75" customHeight="1">
      <c r="A51" s="84" t="s">
        <v>285</v>
      </c>
      <c r="B51" s="88">
        <v>2.02299991000001E+16</v>
      </c>
      <c r="C51" s="262">
        <v>300000</v>
      </c>
      <c r="D51" s="173">
        <v>509900</v>
      </c>
      <c r="E51" s="170">
        <v>548900</v>
      </c>
    </row>
    <row r="52" spans="1:7" s="97" customFormat="1" ht="31.5">
      <c r="A52" s="159" t="s">
        <v>280</v>
      </c>
      <c r="B52" s="83" t="s">
        <v>556</v>
      </c>
      <c r="C52" s="251">
        <f>C53+C56</f>
        <v>143500</v>
      </c>
      <c r="D52" s="171">
        <f>D53+D56</f>
        <v>35700</v>
      </c>
      <c r="E52" s="172">
        <f>E53+E56</f>
        <v>35700</v>
      </c>
    </row>
    <row r="53" spans="1:7" ht="63">
      <c r="A53" s="561" t="s">
        <v>778</v>
      </c>
      <c r="B53" s="88" t="s">
        <v>557</v>
      </c>
      <c r="C53" s="262">
        <f>C54</f>
        <v>142800</v>
      </c>
      <c r="D53" s="173">
        <f>D54</f>
        <v>35100</v>
      </c>
      <c r="E53" s="170">
        <f>E54</f>
        <v>35100</v>
      </c>
    </row>
    <row r="54" spans="1:7" ht="63">
      <c r="A54" s="560" t="s">
        <v>777</v>
      </c>
      <c r="B54" s="88" t="s">
        <v>558</v>
      </c>
      <c r="C54" s="262">
        <v>142800</v>
      </c>
      <c r="D54" s="173">
        <v>35100</v>
      </c>
      <c r="E54" s="170">
        <v>35100</v>
      </c>
    </row>
    <row r="55" spans="1:7" ht="47.25">
      <c r="A55" s="91" t="s">
        <v>171</v>
      </c>
      <c r="B55" s="88" t="s">
        <v>559</v>
      </c>
      <c r="C55" s="262">
        <f>C56</f>
        <v>700</v>
      </c>
      <c r="D55" s="173">
        <v>600</v>
      </c>
      <c r="E55" s="170">
        <v>600</v>
      </c>
    </row>
    <row r="56" spans="1:7" ht="47.25">
      <c r="A56" s="91" t="s">
        <v>750</v>
      </c>
      <c r="B56" s="88" t="s">
        <v>560</v>
      </c>
      <c r="C56" s="262">
        <v>700</v>
      </c>
      <c r="D56" s="173">
        <v>600</v>
      </c>
      <c r="E56" s="170">
        <v>600</v>
      </c>
    </row>
    <row r="57" spans="1:7" s="97" customFormat="1">
      <c r="A57" s="159" t="s">
        <v>23</v>
      </c>
      <c r="B57" s="160" t="s">
        <v>561</v>
      </c>
      <c r="C57" s="251">
        <f>C58</f>
        <v>0</v>
      </c>
      <c r="D57" s="171">
        <f>D58</f>
        <v>509900</v>
      </c>
      <c r="E57" s="172">
        <f>E58</f>
        <v>548900</v>
      </c>
    </row>
    <row r="58" spans="1:7" ht="31.5">
      <c r="A58" s="84" t="s">
        <v>277</v>
      </c>
      <c r="B58" s="88" t="s">
        <v>562</v>
      </c>
      <c r="C58" s="262">
        <f>C59</f>
        <v>0</v>
      </c>
      <c r="D58" s="173">
        <v>509900</v>
      </c>
      <c r="E58" s="170">
        <v>548900</v>
      </c>
    </row>
    <row r="59" spans="1:7" ht="31.5">
      <c r="A59" s="84" t="s">
        <v>278</v>
      </c>
      <c r="B59" s="88" t="s">
        <v>563</v>
      </c>
      <c r="C59" s="262">
        <v>0</v>
      </c>
      <c r="D59" s="173">
        <v>509900</v>
      </c>
      <c r="E59" s="170">
        <v>548900</v>
      </c>
    </row>
    <row r="60" spans="1:7">
      <c r="A60" s="92" t="s">
        <v>24</v>
      </c>
      <c r="B60" s="83"/>
      <c r="C60" s="251">
        <f>C10+C44</f>
        <v>6678960</v>
      </c>
      <c r="D60" s="171" t="e">
        <f>D10+D44</f>
        <v>#REF!</v>
      </c>
      <c r="E60" s="171" t="e">
        <f>E10+E44</f>
        <v>#REF!</v>
      </c>
    </row>
    <row r="63" spans="1:7">
      <c r="E63" s="93"/>
    </row>
    <row r="64" spans="1:7" ht="37.5">
      <c r="A64" s="94" t="s">
        <v>579</v>
      </c>
      <c r="B64" s="564" t="s">
        <v>580</v>
      </c>
      <c r="C64" s="564"/>
      <c r="D64" s="564"/>
      <c r="E64" s="564"/>
      <c r="G64" s="215"/>
    </row>
  </sheetData>
  <mergeCells count="4">
    <mergeCell ref="A6:E7"/>
    <mergeCell ref="B64:E64"/>
    <mergeCell ref="A4:C4"/>
    <mergeCell ref="B2:F2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99" customWidth="1"/>
    <col min="2" max="2" width="14.7109375" style="99" customWidth="1"/>
    <col min="3" max="3" width="12.85546875" style="99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0" bestFit="1" customWidth="1"/>
    <col min="8" max="9" width="15.42578125" style="100" bestFit="1" customWidth="1"/>
    <col min="10" max="16384" width="9.140625" style="100"/>
  </cols>
  <sheetData>
    <row r="1" spans="1:9">
      <c r="D1" s="18" t="s">
        <v>149</v>
      </c>
    </row>
    <row r="2" spans="1:9">
      <c r="D2" s="18" t="s">
        <v>116</v>
      </c>
    </row>
    <row r="3" spans="1:9">
      <c r="D3" s="5" t="s">
        <v>179</v>
      </c>
    </row>
    <row r="4" spans="1:9">
      <c r="D4" s="18" t="s">
        <v>198</v>
      </c>
    </row>
    <row r="6" spans="1:9" ht="15.75" customHeight="1">
      <c r="A6" s="593" t="s">
        <v>113</v>
      </c>
      <c r="B6" s="593"/>
      <c r="C6" s="593"/>
      <c r="D6" s="593"/>
      <c r="E6" s="593"/>
      <c r="F6" s="593"/>
    </row>
    <row r="7" spans="1:9" ht="32.25" customHeight="1">
      <c r="A7" s="593" t="s">
        <v>155</v>
      </c>
      <c r="B7" s="593"/>
      <c r="C7" s="593"/>
      <c r="D7" s="593"/>
      <c r="E7" s="593"/>
      <c r="F7" s="593"/>
    </row>
    <row r="8" spans="1:9" ht="15.75" customHeight="1">
      <c r="A8" s="593" t="s">
        <v>226</v>
      </c>
      <c r="B8" s="593"/>
      <c r="C8" s="593"/>
      <c r="D8" s="593"/>
      <c r="E8" s="593"/>
      <c r="F8" s="593"/>
    </row>
    <row r="9" spans="1:9">
      <c r="A9" s="101"/>
    </row>
    <row r="10" spans="1:9">
      <c r="A10" s="102" t="s">
        <v>79</v>
      </c>
      <c r="B10" s="102" t="s">
        <v>79</v>
      </c>
      <c r="C10" s="102" t="s">
        <v>79</v>
      </c>
      <c r="D10" s="103" t="s">
        <v>79</v>
      </c>
      <c r="E10" s="102"/>
      <c r="F10" s="102" t="s">
        <v>142</v>
      </c>
    </row>
    <row r="11" spans="1:9">
      <c r="A11" s="594" t="s">
        <v>80</v>
      </c>
      <c r="B11" s="594" t="s">
        <v>114</v>
      </c>
      <c r="C11" s="594" t="s">
        <v>115</v>
      </c>
      <c r="D11" s="595" t="s">
        <v>81</v>
      </c>
      <c r="E11" s="594" t="s">
        <v>3</v>
      </c>
      <c r="F11" s="594"/>
    </row>
    <row r="12" spans="1:9">
      <c r="A12" s="594"/>
      <c r="B12" s="594"/>
      <c r="C12" s="594"/>
      <c r="D12" s="595"/>
      <c r="E12" s="153" t="s">
        <v>176</v>
      </c>
      <c r="F12" s="153" t="s">
        <v>203</v>
      </c>
    </row>
    <row r="13" spans="1:9" ht="63">
      <c r="A13" s="28" t="s">
        <v>143</v>
      </c>
      <c r="B13" s="115">
        <v>6035118</v>
      </c>
      <c r="C13" s="115"/>
      <c r="D13" s="116"/>
      <c r="E13" s="117">
        <f>E15+E17</f>
        <v>39700</v>
      </c>
      <c r="F13" s="117">
        <f>F15+F17</f>
        <v>39800</v>
      </c>
      <c r="G13" s="105"/>
      <c r="H13" s="118"/>
      <c r="I13" s="118"/>
    </row>
    <row r="14" spans="1:9" ht="31.5" customHeight="1">
      <c r="A14" s="45" t="s">
        <v>117</v>
      </c>
      <c r="B14" s="44">
        <v>6035118</v>
      </c>
      <c r="C14" s="44">
        <v>121</v>
      </c>
      <c r="D14" s="119"/>
      <c r="E14" s="120">
        <f>E15</f>
        <v>37000</v>
      </c>
      <c r="F14" s="120">
        <f>F15</f>
        <v>37000</v>
      </c>
      <c r="G14" s="105"/>
      <c r="H14" s="121"/>
      <c r="I14" s="121"/>
    </row>
    <row r="15" spans="1:9">
      <c r="A15" s="45" t="s">
        <v>145</v>
      </c>
      <c r="B15" s="44">
        <v>6035118</v>
      </c>
      <c r="C15" s="44">
        <v>121</v>
      </c>
      <c r="D15" s="119" t="s">
        <v>144</v>
      </c>
      <c r="E15" s="120">
        <v>37000</v>
      </c>
      <c r="F15" s="120">
        <v>37000</v>
      </c>
      <c r="G15" s="105"/>
      <c r="H15" s="118"/>
      <c r="I15" s="118"/>
    </row>
    <row r="16" spans="1:9" ht="47.25">
      <c r="A16" s="45" t="s">
        <v>118</v>
      </c>
      <c r="B16" s="44">
        <v>6035118</v>
      </c>
      <c r="C16" s="44">
        <v>244</v>
      </c>
      <c r="D16" s="119"/>
      <c r="E16" s="27">
        <v>2200</v>
      </c>
      <c r="F16" s="27">
        <f>F17</f>
        <v>2800</v>
      </c>
      <c r="G16" s="105"/>
      <c r="H16" s="118"/>
      <c r="I16" s="118"/>
    </row>
    <row r="17" spans="1:9">
      <c r="A17" s="45" t="s">
        <v>145</v>
      </c>
      <c r="B17" s="44">
        <v>6035118</v>
      </c>
      <c r="C17" s="44">
        <v>244</v>
      </c>
      <c r="D17" s="119" t="s">
        <v>144</v>
      </c>
      <c r="E17" s="27">
        <v>2700</v>
      </c>
      <c r="F17" s="27">
        <v>2800</v>
      </c>
      <c r="G17" s="105"/>
      <c r="H17" s="118"/>
      <c r="I17" s="118"/>
    </row>
    <row r="18" spans="1:9" ht="31.5">
      <c r="A18" s="65" t="s">
        <v>127</v>
      </c>
      <c r="B18" s="122">
        <v>7707001</v>
      </c>
      <c r="C18" s="122"/>
      <c r="D18" s="123"/>
      <c r="E18" s="117">
        <f>E19</f>
        <v>3000</v>
      </c>
      <c r="F18" s="117">
        <f>F19</f>
        <v>3000</v>
      </c>
      <c r="G18" s="105"/>
      <c r="H18" s="118"/>
      <c r="I18" s="118"/>
    </row>
    <row r="19" spans="1:9">
      <c r="A19" s="45" t="s">
        <v>128</v>
      </c>
      <c r="B19" s="46">
        <v>7707001</v>
      </c>
      <c r="C19" s="46">
        <v>870</v>
      </c>
      <c r="D19" s="124"/>
      <c r="E19" s="120">
        <f>E20</f>
        <v>3000</v>
      </c>
      <c r="F19" s="120">
        <f>F20</f>
        <v>3000</v>
      </c>
      <c r="G19" s="105"/>
      <c r="H19" s="118"/>
      <c r="I19" s="118"/>
    </row>
    <row r="20" spans="1:9">
      <c r="A20" s="45" t="s">
        <v>90</v>
      </c>
      <c r="B20" s="46">
        <v>7707001</v>
      </c>
      <c r="C20" s="46">
        <v>870</v>
      </c>
      <c r="D20" s="124" t="s">
        <v>91</v>
      </c>
      <c r="E20" s="120">
        <v>3000</v>
      </c>
      <c r="F20" s="120">
        <v>3000</v>
      </c>
      <c r="G20" s="105"/>
      <c r="H20" s="118"/>
      <c r="I20" s="118"/>
    </row>
    <row r="21" spans="1:9">
      <c r="A21" s="65" t="s">
        <v>119</v>
      </c>
      <c r="B21" s="122">
        <v>7707003</v>
      </c>
      <c r="C21" s="122"/>
      <c r="D21" s="123"/>
      <c r="E21" s="117">
        <f>E22+E24</f>
        <v>262000</v>
      </c>
      <c r="F21" s="117">
        <f>F22+F24</f>
        <v>263000</v>
      </c>
      <c r="G21" s="105"/>
      <c r="H21" s="121"/>
      <c r="I21" s="121"/>
    </row>
    <row r="22" spans="1:9" ht="34.5" customHeight="1">
      <c r="A22" s="45" t="s">
        <v>117</v>
      </c>
      <c r="B22" s="46">
        <v>7707003</v>
      </c>
      <c r="C22" s="46">
        <v>121</v>
      </c>
      <c r="D22" s="124"/>
      <c r="E22" s="120">
        <f>E23</f>
        <v>260000</v>
      </c>
      <c r="F22" s="120">
        <f>F23</f>
        <v>260000</v>
      </c>
      <c r="G22" s="105"/>
      <c r="H22" s="118"/>
      <c r="I22" s="118"/>
    </row>
    <row r="23" spans="1:9" ht="47.25">
      <c r="A23" s="45" t="s">
        <v>120</v>
      </c>
      <c r="B23" s="46">
        <v>7707003</v>
      </c>
      <c r="C23" s="46">
        <v>121</v>
      </c>
      <c r="D23" s="124" t="s">
        <v>85</v>
      </c>
      <c r="E23" s="120">
        <v>260000</v>
      </c>
      <c r="F23" s="120">
        <v>260000</v>
      </c>
      <c r="G23" s="105"/>
      <c r="H23" s="118"/>
      <c r="I23" s="118"/>
    </row>
    <row r="24" spans="1:9" ht="63">
      <c r="A24" s="45" t="s">
        <v>86</v>
      </c>
      <c r="B24" s="46">
        <v>7707003</v>
      </c>
      <c r="C24" s="46">
        <v>122</v>
      </c>
      <c r="D24" s="124" t="s">
        <v>85</v>
      </c>
      <c r="E24" s="120">
        <v>2000</v>
      </c>
      <c r="F24" s="120">
        <v>3000</v>
      </c>
      <c r="G24" s="105"/>
      <c r="H24" s="118"/>
      <c r="I24" s="118"/>
    </row>
    <row r="25" spans="1:9">
      <c r="A25" s="65" t="s">
        <v>121</v>
      </c>
      <c r="B25" s="122">
        <v>7707004</v>
      </c>
      <c r="C25" s="122"/>
      <c r="D25" s="123"/>
      <c r="E25" s="117">
        <f>E26+E29+E31+E33+E36</f>
        <v>1599100</v>
      </c>
      <c r="F25" s="117">
        <f>F26+F29+F31+F33+F36</f>
        <v>1646000</v>
      </c>
      <c r="G25" s="105"/>
      <c r="H25" s="105"/>
      <c r="I25" s="105"/>
    </row>
    <row r="26" spans="1:9" ht="57.75" customHeight="1">
      <c r="A26" s="45" t="s">
        <v>117</v>
      </c>
      <c r="B26" s="46">
        <v>7707004</v>
      </c>
      <c r="C26" s="46">
        <v>121</v>
      </c>
      <c r="D26" s="124"/>
      <c r="E26" s="120">
        <f>E27+E28</f>
        <v>1380000</v>
      </c>
      <c r="F26" s="120">
        <f>F27+F28</f>
        <v>1380000</v>
      </c>
      <c r="G26" s="105"/>
      <c r="H26" s="121"/>
      <c r="I26" s="121"/>
    </row>
    <row r="27" spans="1:9" ht="63">
      <c r="A27" s="45" t="s">
        <v>86</v>
      </c>
      <c r="B27" s="46">
        <v>7707004</v>
      </c>
      <c r="C27" s="46">
        <v>121</v>
      </c>
      <c r="D27" s="124" t="s">
        <v>87</v>
      </c>
      <c r="E27" s="120">
        <v>1380000</v>
      </c>
      <c r="F27" s="120">
        <v>1380000</v>
      </c>
    </row>
    <row r="28" spans="1:9">
      <c r="A28" s="43" t="s">
        <v>96</v>
      </c>
      <c r="B28" s="46">
        <v>7707004</v>
      </c>
      <c r="C28" s="46">
        <v>121</v>
      </c>
      <c r="D28" s="124" t="s">
        <v>97</v>
      </c>
      <c r="E28" s="120"/>
      <c r="F28" s="120"/>
    </row>
    <row r="29" spans="1:9" ht="35.25" customHeight="1">
      <c r="A29" s="45" t="s">
        <v>122</v>
      </c>
      <c r="B29" s="46">
        <v>7707004</v>
      </c>
      <c r="C29" s="46">
        <v>122</v>
      </c>
      <c r="D29" s="124"/>
      <c r="E29" s="120">
        <f>E30</f>
        <v>2000</v>
      </c>
      <c r="F29" s="120">
        <f>F30</f>
        <v>3000</v>
      </c>
    </row>
    <row r="30" spans="1:9" ht="63">
      <c r="A30" s="45" t="s">
        <v>86</v>
      </c>
      <c r="B30" s="46">
        <v>7707004</v>
      </c>
      <c r="C30" s="46">
        <v>122</v>
      </c>
      <c r="D30" s="124" t="s">
        <v>87</v>
      </c>
      <c r="E30" s="120">
        <v>2000</v>
      </c>
      <c r="F30" s="120">
        <v>3000</v>
      </c>
    </row>
    <row r="31" spans="1:9" ht="31.5">
      <c r="A31" s="45" t="s">
        <v>123</v>
      </c>
      <c r="B31" s="46">
        <v>7707004</v>
      </c>
      <c r="C31" s="46">
        <v>242</v>
      </c>
      <c r="D31" s="124"/>
      <c r="E31" s="120">
        <f>E32</f>
        <v>67800</v>
      </c>
      <c r="F31" s="120">
        <f>F32</f>
        <v>111700</v>
      </c>
    </row>
    <row r="32" spans="1:9" ht="63">
      <c r="A32" s="45" t="s">
        <v>86</v>
      </c>
      <c r="B32" s="46">
        <v>7707004</v>
      </c>
      <c r="C32" s="46">
        <v>242</v>
      </c>
      <c r="D32" s="124" t="s">
        <v>87</v>
      </c>
      <c r="E32" s="120">
        <v>67800</v>
      </c>
      <c r="F32" s="120">
        <v>111700</v>
      </c>
    </row>
    <row r="33" spans="1:6" ht="47.25">
      <c r="A33" s="45" t="s">
        <v>118</v>
      </c>
      <c r="B33" s="46">
        <v>7707004</v>
      </c>
      <c r="C33" s="46">
        <v>244</v>
      </c>
      <c r="D33" s="124"/>
      <c r="E33" s="120">
        <f>E34+E35</f>
        <v>147300</v>
      </c>
      <c r="F33" s="120">
        <f>F34+F35</f>
        <v>149300</v>
      </c>
    </row>
    <row r="34" spans="1:6" ht="63">
      <c r="A34" s="45" t="s">
        <v>86</v>
      </c>
      <c r="B34" s="46">
        <v>7707004</v>
      </c>
      <c r="C34" s="46">
        <v>244</v>
      </c>
      <c r="D34" s="124" t="s">
        <v>87</v>
      </c>
      <c r="E34" s="120">
        <v>137300</v>
      </c>
      <c r="F34" s="120">
        <v>139300</v>
      </c>
    </row>
    <row r="35" spans="1:6" ht="47.25">
      <c r="A35" s="45" t="s">
        <v>118</v>
      </c>
      <c r="B35" s="46">
        <v>7707004</v>
      </c>
      <c r="C35" s="46">
        <v>244</v>
      </c>
      <c r="D35" s="124" t="s">
        <v>95</v>
      </c>
      <c r="E35" s="120">
        <v>10000</v>
      </c>
      <c r="F35" s="120">
        <v>10000</v>
      </c>
    </row>
    <row r="36" spans="1:6">
      <c r="A36" s="45" t="s">
        <v>125</v>
      </c>
      <c r="B36" s="46">
        <v>7707004</v>
      </c>
      <c r="C36" s="46">
        <v>852</v>
      </c>
      <c r="D36" s="124"/>
      <c r="E36" s="120">
        <f>E37</f>
        <v>2000</v>
      </c>
      <c r="F36" s="120">
        <f>F37</f>
        <v>2000</v>
      </c>
    </row>
    <row r="37" spans="1:6" ht="63">
      <c r="A37" s="45" t="s">
        <v>86</v>
      </c>
      <c r="B37" s="46">
        <v>7707004</v>
      </c>
      <c r="C37" s="46">
        <v>852</v>
      </c>
      <c r="D37" s="124" t="s">
        <v>87</v>
      </c>
      <c r="E37" s="120">
        <v>2000</v>
      </c>
      <c r="F37" s="120">
        <v>2000</v>
      </c>
    </row>
    <row r="38" spans="1:6" ht="31.5">
      <c r="A38" s="65" t="s">
        <v>124</v>
      </c>
      <c r="B38" s="122">
        <v>7707013</v>
      </c>
      <c r="C38" s="122"/>
      <c r="D38" s="123"/>
      <c r="E38" s="117">
        <f>E39</f>
        <v>9000</v>
      </c>
      <c r="F38" s="117">
        <f>F39</f>
        <v>9000</v>
      </c>
    </row>
    <row r="39" spans="1:6">
      <c r="A39" s="45" t="s">
        <v>23</v>
      </c>
      <c r="B39" s="46">
        <v>7707013</v>
      </c>
      <c r="C39" s="46">
        <v>540</v>
      </c>
      <c r="D39" s="124"/>
      <c r="E39" s="120">
        <f>E40</f>
        <v>9000</v>
      </c>
      <c r="F39" s="120">
        <f>F40</f>
        <v>9000</v>
      </c>
    </row>
    <row r="40" spans="1:6" ht="47.25">
      <c r="A40" s="45" t="s">
        <v>88</v>
      </c>
      <c r="B40" s="46">
        <v>7707013</v>
      </c>
      <c r="C40" s="46">
        <v>540</v>
      </c>
      <c r="D40" s="124" t="s">
        <v>89</v>
      </c>
      <c r="E40" s="120">
        <v>9000</v>
      </c>
      <c r="F40" s="120">
        <v>9000</v>
      </c>
    </row>
    <row r="41" spans="1:6" ht="47.25">
      <c r="A41" s="34" t="s">
        <v>170</v>
      </c>
      <c r="B41" s="36">
        <v>7707801</v>
      </c>
      <c r="C41" s="122"/>
      <c r="D41" s="123"/>
      <c r="E41" s="117">
        <f>E42+E44+E46+E48</f>
        <v>208000</v>
      </c>
      <c r="F41" s="117">
        <f>F42+F44+F46+F48</f>
        <v>208000</v>
      </c>
    </row>
    <row r="42" spans="1:6" ht="31.5">
      <c r="A42" s="45" t="s">
        <v>126</v>
      </c>
      <c r="B42" s="38">
        <v>7707801</v>
      </c>
      <c r="C42" s="46">
        <v>111</v>
      </c>
      <c r="D42" s="124"/>
      <c r="E42" s="120">
        <f>E43</f>
        <v>195000</v>
      </c>
      <c r="F42" s="120">
        <f>F43</f>
        <v>195000</v>
      </c>
    </row>
    <row r="43" spans="1:6">
      <c r="A43" s="45" t="s">
        <v>108</v>
      </c>
      <c r="B43" s="38">
        <v>7707801</v>
      </c>
      <c r="C43" s="46">
        <v>111</v>
      </c>
      <c r="D43" s="124" t="s">
        <v>109</v>
      </c>
      <c r="E43" s="120">
        <v>195000</v>
      </c>
      <c r="F43" s="120">
        <v>195000</v>
      </c>
    </row>
    <row r="44" spans="1:6">
      <c r="A44" s="31" t="s">
        <v>108</v>
      </c>
      <c r="B44" s="38">
        <v>7707801</v>
      </c>
      <c r="C44" s="38">
        <v>122</v>
      </c>
      <c r="D44" s="37" t="s">
        <v>109</v>
      </c>
      <c r="E44" s="40">
        <v>1000</v>
      </c>
      <c r="F44" s="138">
        <v>1000</v>
      </c>
    </row>
    <row r="45" spans="1:6">
      <c r="A45" s="45" t="s">
        <v>108</v>
      </c>
      <c r="B45" s="38">
        <v>7707801</v>
      </c>
      <c r="C45" s="46">
        <v>242</v>
      </c>
      <c r="D45" s="124" t="s">
        <v>109</v>
      </c>
      <c r="E45" s="120"/>
      <c r="F45" s="120"/>
    </row>
    <row r="46" spans="1:6" ht="47.25">
      <c r="A46" s="45" t="s">
        <v>118</v>
      </c>
      <c r="B46" s="38">
        <v>7707801</v>
      </c>
      <c r="C46" s="46">
        <v>244</v>
      </c>
      <c r="D46" s="124"/>
      <c r="E46" s="120">
        <f>E47</f>
        <v>12000</v>
      </c>
      <c r="F46" s="120">
        <f>F47</f>
        <v>12000</v>
      </c>
    </row>
    <row r="47" spans="1:6">
      <c r="A47" s="45" t="s">
        <v>108</v>
      </c>
      <c r="B47" s="38">
        <v>7707801</v>
      </c>
      <c r="C47" s="46">
        <v>244</v>
      </c>
      <c r="D47" s="124" t="s">
        <v>109</v>
      </c>
      <c r="E47" s="120">
        <v>12000</v>
      </c>
      <c r="F47" s="120">
        <v>12000</v>
      </c>
    </row>
    <row r="48" spans="1:6">
      <c r="A48" s="45" t="s">
        <v>125</v>
      </c>
      <c r="B48" s="38">
        <v>7707801</v>
      </c>
      <c r="C48" s="46">
        <v>852</v>
      </c>
      <c r="D48" s="124"/>
      <c r="E48" s="120">
        <f>E49</f>
        <v>0</v>
      </c>
      <c r="F48" s="120">
        <f>F49</f>
        <v>0</v>
      </c>
    </row>
    <row r="49" spans="1:6">
      <c r="A49" s="45" t="s">
        <v>108</v>
      </c>
      <c r="B49" s="38">
        <v>7707801</v>
      </c>
      <c r="C49" s="46">
        <v>852</v>
      </c>
      <c r="D49" s="124" t="s">
        <v>109</v>
      </c>
      <c r="E49" s="120"/>
      <c r="F49" s="120"/>
    </row>
    <row r="50" spans="1:6" ht="47.25">
      <c r="A50" s="34" t="s">
        <v>168</v>
      </c>
      <c r="B50" s="36">
        <v>7707802</v>
      </c>
      <c r="C50" s="46"/>
      <c r="D50" s="124"/>
      <c r="E50" s="117">
        <f>E51+E54</f>
        <v>132000</v>
      </c>
      <c r="F50" s="117">
        <f>F51+F54</f>
        <v>132000</v>
      </c>
    </row>
    <row r="51" spans="1:6" ht="31.5">
      <c r="A51" s="31" t="s">
        <v>126</v>
      </c>
      <c r="B51" s="36">
        <v>7707802</v>
      </c>
      <c r="C51" s="46">
        <v>111</v>
      </c>
      <c r="D51" s="124"/>
      <c r="E51" s="120">
        <f>E52</f>
        <v>130000</v>
      </c>
      <c r="F51" s="120">
        <f>F52</f>
        <v>130000</v>
      </c>
    </row>
    <row r="52" spans="1:6">
      <c r="A52" s="31" t="s">
        <v>169</v>
      </c>
      <c r="B52" s="36">
        <v>7707802</v>
      </c>
      <c r="C52" s="46">
        <v>111</v>
      </c>
      <c r="D52" s="124" t="s">
        <v>109</v>
      </c>
      <c r="E52" s="120">
        <v>130000</v>
      </c>
      <c r="F52" s="120">
        <v>130000</v>
      </c>
    </row>
    <row r="53" spans="1:6" ht="47.25">
      <c r="A53" s="31" t="s">
        <v>118</v>
      </c>
      <c r="B53" s="36">
        <v>7707802</v>
      </c>
      <c r="C53" s="46">
        <v>244</v>
      </c>
      <c r="D53" s="124"/>
      <c r="E53" s="120">
        <f>E54</f>
        <v>2000</v>
      </c>
      <c r="F53" s="120">
        <f>F54</f>
        <v>2000</v>
      </c>
    </row>
    <row r="54" spans="1:6">
      <c r="A54" s="31" t="s">
        <v>169</v>
      </c>
      <c r="B54" s="36">
        <v>7707802</v>
      </c>
      <c r="C54" s="46">
        <v>244</v>
      </c>
      <c r="D54" s="124" t="s">
        <v>109</v>
      </c>
      <c r="E54" s="120">
        <v>2000</v>
      </c>
      <c r="F54" s="120">
        <v>2000</v>
      </c>
    </row>
    <row r="55" spans="1:6" ht="47.25">
      <c r="A55" s="65" t="s">
        <v>129</v>
      </c>
      <c r="B55" s="122">
        <v>7707032</v>
      </c>
      <c r="C55" s="122"/>
      <c r="D55" s="123"/>
      <c r="E55" s="117">
        <f>E56</f>
        <v>21000</v>
      </c>
      <c r="F55" s="117">
        <f>F56</f>
        <v>48000</v>
      </c>
    </row>
    <row r="56" spans="1:6" ht="47.25">
      <c r="A56" s="45" t="s">
        <v>118</v>
      </c>
      <c r="B56" s="46">
        <v>7707032</v>
      </c>
      <c r="C56" s="46">
        <v>244</v>
      </c>
      <c r="D56" s="124"/>
      <c r="E56" s="120">
        <f>E57</f>
        <v>21000</v>
      </c>
      <c r="F56" s="120">
        <f>F57</f>
        <v>48000</v>
      </c>
    </row>
    <row r="57" spans="1:6" ht="47.25">
      <c r="A57" s="45" t="s">
        <v>94</v>
      </c>
      <c r="B57" s="46">
        <v>7707032</v>
      </c>
      <c r="C57" s="46">
        <v>244</v>
      </c>
      <c r="D57" s="124" t="s">
        <v>97</v>
      </c>
      <c r="E57" s="120">
        <v>21000</v>
      </c>
      <c r="F57" s="120">
        <v>48000</v>
      </c>
    </row>
    <row r="58" spans="1:6" ht="47.25">
      <c r="A58" s="34" t="s">
        <v>129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118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94</v>
      </c>
      <c r="B60" s="38">
        <v>7707033</v>
      </c>
      <c r="C60" s="38">
        <v>244</v>
      </c>
      <c r="D60" s="37" t="s">
        <v>95</v>
      </c>
      <c r="E60" s="40">
        <v>10800</v>
      </c>
      <c r="F60" s="40">
        <v>10800</v>
      </c>
    </row>
    <row r="61" spans="1:6" ht="31.5">
      <c r="A61" s="65" t="s">
        <v>130</v>
      </c>
      <c r="B61" s="122">
        <v>7707501</v>
      </c>
      <c r="C61" s="122"/>
      <c r="D61" s="123"/>
      <c r="E61" s="117">
        <f>E62</f>
        <v>5000</v>
      </c>
      <c r="F61" s="117">
        <f>F62</f>
        <v>5000</v>
      </c>
    </row>
    <row r="62" spans="1:6" ht="47.25">
      <c r="A62" s="45" t="s">
        <v>118</v>
      </c>
      <c r="B62" s="46">
        <v>7707501</v>
      </c>
      <c r="C62" s="46">
        <v>244</v>
      </c>
      <c r="D62" s="124"/>
      <c r="E62" s="120">
        <f>E63</f>
        <v>5000</v>
      </c>
      <c r="F62" s="120">
        <f>F63</f>
        <v>5000</v>
      </c>
    </row>
    <row r="63" spans="1:6">
      <c r="A63" s="45" t="s">
        <v>111</v>
      </c>
      <c r="B63" s="46">
        <v>7707501</v>
      </c>
      <c r="C63" s="46">
        <v>244</v>
      </c>
      <c r="D63" s="124" t="s">
        <v>112</v>
      </c>
      <c r="E63" s="120">
        <v>5000</v>
      </c>
      <c r="F63" s="120">
        <v>5000</v>
      </c>
    </row>
    <row r="64" spans="1:6" ht="31.5">
      <c r="A64" s="125" t="s">
        <v>133</v>
      </c>
      <c r="B64" s="115">
        <v>7707502</v>
      </c>
      <c r="C64" s="122"/>
      <c r="D64" s="123"/>
      <c r="E64" s="117">
        <f>E65+E67</f>
        <v>160800</v>
      </c>
      <c r="F64" s="117">
        <f>F65+F67</f>
        <v>170000</v>
      </c>
    </row>
    <row r="65" spans="1:6" ht="47.25">
      <c r="A65" s="45" t="s">
        <v>118</v>
      </c>
      <c r="B65" s="46">
        <v>7707502</v>
      </c>
      <c r="C65" s="46">
        <v>244</v>
      </c>
      <c r="D65" s="124"/>
      <c r="E65" s="120">
        <f>E66</f>
        <v>150800</v>
      </c>
      <c r="F65" s="120">
        <f>F66</f>
        <v>125000</v>
      </c>
    </row>
    <row r="66" spans="1:6">
      <c r="A66" s="45" t="s">
        <v>100</v>
      </c>
      <c r="B66" s="46">
        <v>7707502</v>
      </c>
      <c r="C66" s="46">
        <v>244</v>
      </c>
      <c r="D66" s="124" t="s">
        <v>101</v>
      </c>
      <c r="E66" s="120">
        <v>150800</v>
      </c>
      <c r="F66" s="120">
        <v>125000</v>
      </c>
    </row>
    <row r="67" spans="1:6" ht="47.25">
      <c r="A67" s="31" t="s">
        <v>118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111</v>
      </c>
      <c r="B68" s="38">
        <v>7707502</v>
      </c>
      <c r="C68" s="38">
        <v>244</v>
      </c>
      <c r="D68" s="37" t="s">
        <v>112</v>
      </c>
      <c r="E68" s="40">
        <v>10000</v>
      </c>
      <c r="F68" s="40">
        <v>45000</v>
      </c>
    </row>
    <row r="69" spans="1:6" ht="31.5">
      <c r="A69" s="104" t="s">
        <v>186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118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111</v>
      </c>
      <c r="B71" s="38">
        <v>7707503</v>
      </c>
      <c r="C71" s="38">
        <v>244</v>
      </c>
      <c r="D71" s="37" t="s">
        <v>112</v>
      </c>
      <c r="E71" s="40">
        <v>1000</v>
      </c>
      <c r="F71" s="40">
        <v>2000</v>
      </c>
    </row>
    <row r="72" spans="1:6" ht="31.5">
      <c r="A72" s="104" t="s">
        <v>187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118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111</v>
      </c>
      <c r="B74" s="38">
        <v>7707504</v>
      </c>
      <c r="C74" s="38">
        <v>244</v>
      </c>
      <c r="D74" s="37" t="s">
        <v>112</v>
      </c>
      <c r="E74" s="40">
        <v>1000</v>
      </c>
      <c r="F74" s="40">
        <v>2000</v>
      </c>
    </row>
    <row r="75" spans="1:6" ht="31.5">
      <c r="A75" s="34" t="s">
        <v>132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118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111</v>
      </c>
      <c r="B77" s="38">
        <v>7707505</v>
      </c>
      <c r="C77" s="38">
        <v>244</v>
      </c>
      <c r="D77" s="37" t="s">
        <v>112</v>
      </c>
      <c r="E77" s="40">
        <v>28000</v>
      </c>
      <c r="F77" s="40">
        <v>44000</v>
      </c>
    </row>
    <row r="78" spans="1:6" s="110" customFormat="1" ht="31.5">
      <c r="A78" s="106" t="s">
        <v>190</v>
      </c>
      <c r="B78" s="107">
        <v>7708022</v>
      </c>
      <c r="C78" s="107"/>
      <c r="D78" s="108"/>
      <c r="E78" s="109">
        <f>E79</f>
        <v>30000</v>
      </c>
      <c r="F78" s="109">
        <f>F79</f>
        <v>30000</v>
      </c>
    </row>
    <row r="79" spans="1:6" ht="34.5" customHeight="1">
      <c r="A79" s="111" t="s">
        <v>189</v>
      </c>
      <c r="B79" s="112">
        <v>7708022</v>
      </c>
      <c r="C79" s="112">
        <v>321</v>
      </c>
      <c r="D79" s="113"/>
      <c r="E79" s="114">
        <f>E80</f>
        <v>30000</v>
      </c>
      <c r="F79" s="114">
        <f>F80</f>
        <v>30000</v>
      </c>
    </row>
    <row r="80" spans="1:6">
      <c r="A80" s="111" t="s">
        <v>185</v>
      </c>
      <c r="B80" s="112">
        <v>7708022</v>
      </c>
      <c r="C80" s="112">
        <v>321</v>
      </c>
      <c r="D80" s="113" t="s">
        <v>188</v>
      </c>
      <c r="E80" s="114">
        <v>30000</v>
      </c>
      <c r="F80" s="114">
        <v>30000</v>
      </c>
    </row>
    <row r="81" spans="1:6" ht="31.5">
      <c r="A81" s="34" t="s">
        <v>193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196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197</v>
      </c>
      <c r="B83" s="38">
        <v>7709006</v>
      </c>
      <c r="C83" s="38">
        <v>880</v>
      </c>
      <c r="D83" s="37" t="s">
        <v>194</v>
      </c>
      <c r="E83" s="40">
        <v>95000</v>
      </c>
      <c r="F83" s="40">
        <v>0</v>
      </c>
    </row>
    <row r="84" spans="1:6" ht="72">
      <c r="A84" s="137" t="s">
        <v>201</v>
      </c>
      <c r="B84" s="36" t="s">
        <v>200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118</v>
      </c>
      <c r="B85" s="38" t="s">
        <v>200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192</v>
      </c>
      <c r="B86" s="38" t="s">
        <v>200</v>
      </c>
      <c r="C86" s="38">
        <v>244</v>
      </c>
      <c r="D86" s="37" t="s">
        <v>199</v>
      </c>
      <c r="E86" s="40">
        <v>700</v>
      </c>
      <c r="F86" s="40">
        <v>700</v>
      </c>
    </row>
    <row r="87" spans="1:6">
      <c r="A87" s="65" t="s">
        <v>110</v>
      </c>
      <c r="B87" s="122"/>
      <c r="C87" s="122"/>
      <c r="D87" s="123"/>
      <c r="E87" s="117">
        <f>E13+E18+E21+E25+E38+E41+E50+E55+E58+E61+E64+E69+E72+E75+E78+E81+E84</f>
        <v>2606100</v>
      </c>
      <c r="F87" s="117">
        <f>F13+F18+F21+F25+F38+F41+F50+F55+F58+F61+F64+F69+F72+F75+F78+F84</f>
        <v>2613300</v>
      </c>
    </row>
    <row r="88" spans="1:6">
      <c r="E88" s="126"/>
      <c r="F88" s="127"/>
    </row>
    <row r="89" spans="1:6" ht="18.75">
      <c r="A89" s="1" t="s">
        <v>177</v>
      </c>
      <c r="E89" s="1"/>
      <c r="F89" s="2" t="s">
        <v>182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C2" sqref="C2:D2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  <col min="4" max="4" width="23" style="52" customWidth="1"/>
    <col min="5" max="5" width="23.42578125" style="52" customWidth="1"/>
  </cols>
  <sheetData>
    <row r="1" spans="1:5">
      <c r="C1" s="51" t="s">
        <v>293</v>
      </c>
      <c r="D1" s="227"/>
      <c r="E1" s="530" t="s">
        <v>663</v>
      </c>
    </row>
    <row r="2" spans="1:5">
      <c r="C2" s="600" t="s">
        <v>788</v>
      </c>
      <c r="D2" s="600"/>
      <c r="E2" s="3"/>
    </row>
    <row r="3" spans="1:5">
      <c r="C3" s="51" t="s">
        <v>640</v>
      </c>
      <c r="E3" s="51"/>
    </row>
    <row r="4" spans="1:5">
      <c r="C4" s="51" t="s">
        <v>722</v>
      </c>
      <c r="D4" s="219"/>
    </row>
    <row r="6" spans="1:5" ht="47.25" customHeight="1">
      <c r="A6" s="598" t="s">
        <v>723</v>
      </c>
      <c r="B6" s="598"/>
      <c r="C6" s="598"/>
      <c r="D6" s="598"/>
      <c r="E6" s="598"/>
    </row>
    <row r="7" spans="1:5" ht="15.75" customHeight="1">
      <c r="A7" s="598"/>
      <c r="B7" s="598"/>
      <c r="C7" s="598"/>
      <c r="D7" s="598"/>
      <c r="E7" s="598"/>
    </row>
    <row r="8" spans="1:5" ht="15.75" customHeight="1">
      <c r="A8" s="599"/>
      <c r="B8" s="599"/>
      <c r="C8" s="599"/>
      <c r="D8" s="599"/>
      <c r="E8" s="599"/>
    </row>
    <row r="9" spans="1:5" s="58" customFormat="1" ht="35.25" customHeight="1">
      <c r="A9" s="597" t="s">
        <v>156</v>
      </c>
      <c r="B9" s="597" t="s">
        <v>157</v>
      </c>
      <c r="C9" s="596" t="s">
        <v>158</v>
      </c>
      <c r="D9" s="596"/>
      <c r="E9" s="596"/>
    </row>
    <row r="10" spans="1:5" s="58" customFormat="1" ht="35.25" customHeight="1">
      <c r="A10" s="597"/>
      <c r="B10" s="597"/>
      <c r="C10" s="247" t="s">
        <v>296</v>
      </c>
      <c r="D10" s="247" t="s">
        <v>641</v>
      </c>
      <c r="E10" s="247" t="s">
        <v>736</v>
      </c>
    </row>
    <row r="11" spans="1:5" ht="38.25" customHeight="1">
      <c r="A11" s="199" t="s">
        <v>724</v>
      </c>
      <c r="B11" s="56" t="s">
        <v>675</v>
      </c>
      <c r="C11" s="552">
        <f>C12</f>
        <v>0</v>
      </c>
      <c r="D11" s="248">
        <f>D12</f>
        <v>0</v>
      </c>
      <c r="E11" s="248">
        <f>E12</f>
        <v>0</v>
      </c>
    </row>
    <row r="12" spans="1:5">
      <c r="A12" s="553" t="s">
        <v>725</v>
      </c>
      <c r="B12" s="55"/>
      <c r="C12" s="248"/>
      <c r="D12" s="248"/>
      <c r="E12" s="248"/>
    </row>
    <row r="13" spans="1:5" ht="25.5">
      <c r="A13" s="554" t="s">
        <v>726</v>
      </c>
      <c r="B13" s="55"/>
      <c r="C13" s="248"/>
      <c r="D13" s="248"/>
      <c r="E13" s="248"/>
    </row>
    <row r="14" spans="1:5" ht="25.5">
      <c r="A14" s="553" t="s">
        <v>731</v>
      </c>
      <c r="B14" s="55"/>
      <c r="C14" s="248"/>
      <c r="D14" s="248"/>
      <c r="E14" s="248"/>
    </row>
    <row r="15" spans="1:5" ht="25.5">
      <c r="A15" s="553" t="s">
        <v>727</v>
      </c>
      <c r="B15" s="55"/>
      <c r="C15" s="248"/>
      <c r="D15" s="248"/>
      <c r="E15" s="248"/>
    </row>
    <row r="16" spans="1:5" ht="25.5">
      <c r="A16" s="554" t="s">
        <v>732</v>
      </c>
      <c r="B16" s="55"/>
      <c r="C16" s="248"/>
      <c r="D16" s="248"/>
      <c r="E16" s="248"/>
    </row>
    <row r="17" spans="1:5" ht="25.5">
      <c r="A17" s="553" t="s">
        <v>728</v>
      </c>
      <c r="B17" s="55"/>
      <c r="C17" s="248"/>
      <c r="D17" s="248"/>
      <c r="E17" s="248"/>
    </row>
    <row r="18" spans="1:5" ht="25.5">
      <c r="A18" s="553" t="s">
        <v>729</v>
      </c>
      <c r="B18" s="55"/>
      <c r="C18" s="248"/>
      <c r="D18" s="248"/>
      <c r="E18" s="248"/>
    </row>
    <row r="19" spans="1:5" ht="38.25">
      <c r="A19" s="554" t="s">
        <v>733</v>
      </c>
      <c r="B19" s="55"/>
      <c r="C19" s="248"/>
      <c r="D19" s="248"/>
      <c r="E19" s="248"/>
    </row>
    <row r="20" spans="1:5" ht="38.25">
      <c r="A20" s="554" t="s">
        <v>730</v>
      </c>
      <c r="B20" s="55"/>
      <c r="C20" s="248"/>
      <c r="D20" s="248"/>
      <c r="E20" s="248"/>
    </row>
    <row r="21" spans="1:5" ht="38.25">
      <c r="A21" s="553" t="s">
        <v>734</v>
      </c>
      <c r="B21" s="55"/>
      <c r="C21" s="248"/>
      <c r="D21" s="248"/>
      <c r="E21" s="248"/>
    </row>
    <row r="22" spans="1:5" ht="37.5">
      <c r="A22" s="54" t="s">
        <v>159</v>
      </c>
      <c r="B22" s="55" t="s">
        <v>676</v>
      </c>
      <c r="C22" s="248">
        <f>C37+C33</f>
        <v>0</v>
      </c>
      <c r="D22" s="248">
        <f>D37+D33</f>
        <v>0</v>
      </c>
      <c r="E22" s="248">
        <f>E37+E33</f>
        <v>0</v>
      </c>
    </row>
    <row r="23" spans="1:5">
      <c r="A23" s="53" t="s">
        <v>160</v>
      </c>
      <c r="B23" s="56" t="s">
        <v>677</v>
      </c>
      <c r="C23" s="248">
        <v>-6678960</v>
      </c>
      <c r="D23" s="248">
        <v>-4789530</v>
      </c>
      <c r="E23" s="248">
        <v>-4752920</v>
      </c>
    </row>
    <row r="24" spans="1:5" ht="37.5">
      <c r="A24" s="53" t="s">
        <v>161</v>
      </c>
      <c r="B24" s="56" t="s">
        <v>678</v>
      </c>
      <c r="C24" s="248">
        <v>-6678960</v>
      </c>
      <c r="D24" s="248">
        <v>-4789530</v>
      </c>
      <c r="E24" s="248">
        <v>-4752920</v>
      </c>
    </row>
    <row r="25" spans="1:5" ht="37.5">
      <c r="A25" s="53" t="s">
        <v>162</v>
      </c>
      <c r="B25" s="56" t="s">
        <v>679</v>
      </c>
      <c r="C25" s="248">
        <v>-6678960</v>
      </c>
      <c r="D25" s="248">
        <v>-4789530</v>
      </c>
      <c r="E25" s="248">
        <v>-4752920</v>
      </c>
    </row>
    <row r="26" spans="1:5" ht="37.5">
      <c r="A26" s="54" t="s">
        <v>687</v>
      </c>
      <c r="B26" s="56" t="s">
        <v>680</v>
      </c>
      <c r="C26" s="248">
        <v>-6678960</v>
      </c>
      <c r="D26" s="248">
        <v>-4789530</v>
      </c>
      <c r="E26" s="248">
        <v>-4752920</v>
      </c>
    </row>
    <row r="27" spans="1:5">
      <c r="A27" s="53" t="s">
        <v>163</v>
      </c>
      <c r="B27" s="56" t="s">
        <v>681</v>
      </c>
      <c r="C27" s="248">
        <v>6678960</v>
      </c>
      <c r="D27" s="248">
        <v>4789530</v>
      </c>
      <c r="E27" s="248">
        <v>4752920</v>
      </c>
    </row>
    <row r="28" spans="1:5" ht="37.5">
      <c r="A28" s="53" t="s">
        <v>164</v>
      </c>
      <c r="B28" s="56" t="s">
        <v>682</v>
      </c>
      <c r="C28" s="248">
        <v>6678960</v>
      </c>
      <c r="D28" s="248">
        <v>4789530</v>
      </c>
      <c r="E28" s="248">
        <v>4752920</v>
      </c>
    </row>
    <row r="29" spans="1:5" ht="37.5">
      <c r="A29" s="53" t="s">
        <v>735</v>
      </c>
      <c r="B29" s="56" t="s">
        <v>683</v>
      </c>
      <c r="C29" s="248">
        <v>6678960</v>
      </c>
      <c r="D29" s="248">
        <v>4789530</v>
      </c>
      <c r="E29" s="248">
        <v>4752920</v>
      </c>
    </row>
    <row r="30" spans="1:5" ht="37.5">
      <c r="A30" s="54" t="s">
        <v>686</v>
      </c>
      <c r="B30" s="533" t="s">
        <v>683</v>
      </c>
      <c r="C30" s="248">
        <v>6678960</v>
      </c>
      <c r="D30" s="248">
        <v>4789530</v>
      </c>
      <c r="E30" s="248">
        <v>4752920</v>
      </c>
    </row>
    <row r="31" spans="1:5" ht="31.5">
      <c r="A31" s="535" t="s">
        <v>684</v>
      </c>
      <c r="B31" s="534" t="s">
        <v>685</v>
      </c>
      <c r="C31" s="532"/>
      <c r="D31" s="531"/>
      <c r="E31" s="531"/>
    </row>
    <row r="32" spans="1:5" ht="78.75" customHeight="1">
      <c r="A32" s="1" t="s">
        <v>579</v>
      </c>
      <c r="B32" s="57"/>
      <c r="D32" s="3"/>
      <c r="E32" s="3" t="s">
        <v>580</v>
      </c>
    </row>
  </sheetData>
  <mergeCells count="5">
    <mergeCell ref="C9:E9"/>
    <mergeCell ref="A9:A10"/>
    <mergeCell ref="B9:B10"/>
    <mergeCell ref="A6:E8"/>
    <mergeCell ref="C2:D2"/>
  </mergeCells>
  <phoneticPr fontId="13" type="noConversion"/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8"/>
  <sheetViews>
    <sheetView workbookViewId="0">
      <selection activeCell="F2" sqref="F2:K2"/>
    </sheetView>
  </sheetViews>
  <sheetFormatPr defaultRowHeight="18.75"/>
  <cols>
    <col min="1" max="1" width="26.28515625" style="50" customWidth="1"/>
    <col min="2" max="2" width="16.28515625" style="3" customWidth="1"/>
    <col min="3" max="3" width="14.28515625" style="3" customWidth="1"/>
    <col min="4" max="4" width="12.28515625" style="3" customWidth="1"/>
    <col min="5" max="5" width="14.140625" customWidth="1"/>
    <col min="6" max="6" width="13.85546875" customWidth="1"/>
    <col min="7" max="7" width="11.140625" customWidth="1"/>
    <col min="8" max="8" width="12.42578125" customWidth="1"/>
    <col min="9" max="9" width="11.28515625" customWidth="1"/>
    <col min="10" max="10" width="10.85546875" customWidth="1"/>
    <col min="11" max="11" width="11.42578125" customWidth="1"/>
  </cols>
  <sheetData>
    <row r="1" spans="1:13">
      <c r="F1" s="228"/>
      <c r="G1" s="229" t="s">
        <v>294</v>
      </c>
      <c r="H1" s="230"/>
      <c r="I1" s="231"/>
      <c r="J1" s="603" t="s">
        <v>154</v>
      </c>
      <c r="K1" s="604"/>
    </row>
    <row r="2" spans="1:13">
      <c r="F2" s="607" t="s">
        <v>789</v>
      </c>
      <c r="G2" s="607"/>
      <c r="H2" s="607"/>
      <c r="I2" s="607"/>
      <c r="J2" s="607"/>
      <c r="K2" s="607"/>
      <c r="L2" s="558"/>
    </row>
    <row r="3" spans="1:13">
      <c r="F3" s="606" t="s">
        <v>643</v>
      </c>
      <c r="G3" s="606"/>
      <c r="H3" s="606"/>
      <c r="I3" s="606"/>
      <c r="J3" s="606"/>
      <c r="K3" s="606"/>
      <c r="L3" s="606"/>
      <c r="M3" s="551"/>
    </row>
    <row r="4" spans="1:13">
      <c r="F4" s="228"/>
      <c r="G4" s="232" t="s">
        <v>720</v>
      </c>
      <c r="H4" s="551"/>
      <c r="I4" s="551"/>
      <c r="J4" s="551" t="s">
        <v>721</v>
      </c>
      <c r="K4" s="551"/>
      <c r="L4" s="551"/>
      <c r="M4" s="551"/>
    </row>
    <row r="5" spans="1:13" ht="18.75" customHeight="1">
      <c r="A5" s="601" t="s">
        <v>702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</row>
    <row r="6" spans="1:13" ht="47.25" customHeight="1">
      <c r="A6" s="601"/>
      <c r="B6" s="601"/>
      <c r="C6" s="601"/>
      <c r="D6" s="601"/>
      <c r="E6" s="601"/>
      <c r="F6" s="601"/>
      <c r="G6" s="601"/>
      <c r="H6" s="601"/>
      <c r="I6" s="601"/>
      <c r="J6" s="601"/>
      <c r="K6" s="601"/>
    </row>
    <row r="7" spans="1:13" ht="15.75" customHeight="1">
      <c r="A7" s="601"/>
      <c r="B7" s="601"/>
      <c r="C7" s="601"/>
      <c r="D7" s="601"/>
      <c r="E7" s="601"/>
      <c r="F7" s="601"/>
      <c r="G7" s="601"/>
      <c r="H7" s="601"/>
      <c r="I7" s="601"/>
      <c r="J7" s="601"/>
      <c r="K7" s="601"/>
    </row>
    <row r="8" spans="1:13" ht="15.75" customHeight="1">
      <c r="A8" s="602"/>
      <c r="B8" s="602"/>
      <c r="C8" s="602"/>
      <c r="D8" s="602"/>
      <c r="E8" s="602"/>
      <c r="F8" s="602"/>
      <c r="G8" s="602"/>
      <c r="H8" s="602"/>
      <c r="I8" s="602"/>
      <c r="J8" s="602"/>
      <c r="K8" s="602"/>
    </row>
    <row r="9" spans="1:13" s="58" customFormat="1" ht="103.5" customHeight="1">
      <c r="A9" s="174"/>
      <c r="B9" s="201" t="s">
        <v>707</v>
      </c>
      <c r="C9" s="201" t="s">
        <v>708</v>
      </c>
      <c r="D9" s="201" t="s">
        <v>709</v>
      </c>
      <c r="E9" s="201" t="s">
        <v>712</v>
      </c>
      <c r="F9" s="201" t="s">
        <v>710</v>
      </c>
      <c r="G9" s="201" t="s">
        <v>711</v>
      </c>
      <c r="H9" s="201" t="s">
        <v>713</v>
      </c>
      <c r="I9" s="201" t="s">
        <v>714</v>
      </c>
      <c r="J9" s="201" t="s">
        <v>715</v>
      </c>
      <c r="K9" s="201" t="s">
        <v>716</v>
      </c>
    </row>
    <row r="10" spans="1:13" ht="31.5">
      <c r="A10" s="199" t="s">
        <v>253</v>
      </c>
      <c r="B10" s="550">
        <v>0</v>
      </c>
      <c r="C10" s="550">
        <v>0</v>
      </c>
      <c r="D10" s="550">
        <v>0</v>
      </c>
      <c r="E10" s="550">
        <v>0</v>
      </c>
      <c r="F10" s="550">
        <v>0</v>
      </c>
      <c r="G10" s="550">
        <v>0</v>
      </c>
      <c r="H10" s="550">
        <v>0</v>
      </c>
      <c r="I10" s="550">
        <v>0</v>
      </c>
      <c r="J10" s="550">
        <v>0</v>
      </c>
      <c r="K10" s="550">
        <v>0</v>
      </c>
    </row>
    <row r="11" spans="1:13">
      <c r="A11" s="431" t="s">
        <v>254</v>
      </c>
      <c r="B11" s="202"/>
      <c r="C11" s="202"/>
      <c r="D11" s="202"/>
      <c r="E11" s="202"/>
      <c r="F11" s="203"/>
      <c r="G11" s="203"/>
      <c r="H11" s="203"/>
      <c r="I11" s="203"/>
      <c r="J11" s="203"/>
      <c r="K11" s="203"/>
    </row>
    <row r="12" spans="1:13" ht="51">
      <c r="A12" s="537" t="s">
        <v>703</v>
      </c>
      <c r="B12" s="202">
        <v>0</v>
      </c>
      <c r="C12" s="202">
        <v>0</v>
      </c>
      <c r="D12" s="202">
        <v>0</v>
      </c>
      <c r="E12" s="202">
        <v>0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  <c r="K12" s="202">
        <v>0</v>
      </c>
    </row>
    <row r="13" spans="1:13" ht="76.5">
      <c r="A13" s="538" t="s">
        <v>704</v>
      </c>
      <c r="B13" s="550" t="s">
        <v>717</v>
      </c>
      <c r="C13" s="202"/>
      <c r="D13" s="202"/>
      <c r="E13" s="550" t="s">
        <v>717</v>
      </c>
      <c r="F13" s="202"/>
      <c r="G13" s="202"/>
      <c r="H13" s="550" t="s">
        <v>717</v>
      </c>
      <c r="I13" s="202"/>
      <c r="J13" s="202"/>
      <c r="K13" s="550" t="s">
        <v>717</v>
      </c>
    </row>
    <row r="14" spans="1:13" ht="51">
      <c r="A14" s="539" t="s">
        <v>705</v>
      </c>
      <c r="B14" s="550">
        <v>0</v>
      </c>
      <c r="C14" s="550">
        <v>0</v>
      </c>
      <c r="D14" s="550">
        <v>0</v>
      </c>
      <c r="E14" s="550">
        <v>0</v>
      </c>
      <c r="F14" s="550">
        <v>0</v>
      </c>
      <c r="G14" s="550">
        <v>0</v>
      </c>
      <c r="H14" s="550">
        <v>0</v>
      </c>
      <c r="I14" s="550">
        <v>0</v>
      </c>
      <c r="J14" s="550">
        <v>0</v>
      </c>
      <c r="K14" s="550">
        <v>0</v>
      </c>
    </row>
    <row r="15" spans="1:13" ht="25.5">
      <c r="A15" s="544" t="s">
        <v>706</v>
      </c>
      <c r="B15" s="542"/>
      <c r="C15" s="541"/>
      <c r="D15" s="541"/>
      <c r="E15" s="540"/>
      <c r="F15" s="540"/>
      <c r="G15" s="540"/>
      <c r="H15" s="540"/>
      <c r="I15" s="540"/>
      <c r="J15" s="540"/>
      <c r="K15" s="540"/>
    </row>
    <row r="16" spans="1:13" ht="78" customHeight="1">
      <c r="A16" s="545" t="s">
        <v>704</v>
      </c>
      <c r="B16" s="546" t="s">
        <v>718</v>
      </c>
      <c r="C16" s="548"/>
      <c r="D16" s="545"/>
      <c r="E16" s="546" t="s">
        <v>718</v>
      </c>
      <c r="F16" s="545"/>
      <c r="G16" s="547"/>
      <c r="H16" s="546" t="s">
        <v>718</v>
      </c>
      <c r="I16" s="543"/>
      <c r="J16" s="203"/>
      <c r="K16" s="546" t="s">
        <v>718</v>
      </c>
    </row>
    <row r="17" spans="1:26">
      <c r="C17" s="549"/>
      <c r="Z17" t="s">
        <v>255</v>
      </c>
    </row>
    <row r="18" spans="1:26">
      <c r="A18" s="605" t="s">
        <v>719</v>
      </c>
      <c r="B18" s="605"/>
      <c r="C18" s="605"/>
      <c r="D18" s="605"/>
      <c r="E18" s="605"/>
      <c r="F18" s="605"/>
      <c r="G18" s="605"/>
      <c r="H18" s="605"/>
      <c r="I18" s="605"/>
      <c r="J18" s="605"/>
      <c r="K18" s="605"/>
    </row>
  </sheetData>
  <mergeCells count="5">
    <mergeCell ref="A5:K8"/>
    <mergeCell ref="J1:K1"/>
    <mergeCell ref="A18:K18"/>
    <mergeCell ref="F3:L3"/>
    <mergeCell ref="F2:K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25"/>
  <sheetViews>
    <sheetView topLeftCell="A212" zoomScale="75" zoomScaleNormal="75" workbookViewId="0">
      <selection activeCell="F222" sqref="F222"/>
    </sheetView>
  </sheetViews>
  <sheetFormatPr defaultRowHeight="15.75"/>
  <cols>
    <col min="1" max="1" width="50.8554687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17.42578125" style="19" hidden="1" customWidth="1"/>
    <col min="8" max="8" width="17.28515625" style="15" hidden="1" customWidth="1"/>
  </cols>
  <sheetData>
    <row r="1" spans="1:8">
      <c r="D1" s="18" t="s">
        <v>292</v>
      </c>
      <c r="F1" s="19" t="s">
        <v>661</v>
      </c>
    </row>
    <row r="2" spans="1:8">
      <c r="D2" s="18" t="s">
        <v>288</v>
      </c>
      <c r="F2" s="19" t="s">
        <v>788</v>
      </c>
    </row>
    <row r="3" spans="1:8">
      <c r="D3" s="5" t="s">
        <v>642</v>
      </c>
    </row>
    <row r="4" spans="1:8">
      <c r="A4" s="260" t="s">
        <v>297</v>
      </c>
      <c r="D4" s="18" t="s">
        <v>756</v>
      </c>
      <c r="F4" s="19" t="s">
        <v>771</v>
      </c>
      <c r="G4" s="226"/>
    </row>
    <row r="5" spans="1:8">
      <c r="D5" s="18"/>
      <c r="E5" s="18"/>
      <c r="F5" s="18"/>
      <c r="G5" s="18"/>
    </row>
    <row r="6" spans="1:8">
      <c r="A6" s="581"/>
      <c r="B6" s="581"/>
      <c r="C6" s="582"/>
      <c r="D6" s="582"/>
      <c r="E6" s="582"/>
      <c r="F6" s="582"/>
      <c r="G6" s="582"/>
      <c r="H6" s="582"/>
    </row>
    <row r="7" spans="1:8" ht="87.75" customHeight="1">
      <c r="A7" s="581" t="s">
        <v>758</v>
      </c>
      <c r="B7" s="581"/>
      <c r="C7" s="581"/>
      <c r="D7" s="581"/>
      <c r="E7" s="581"/>
      <c r="F7" s="581"/>
      <c r="G7" s="581"/>
      <c r="H7" s="581"/>
    </row>
    <row r="8" spans="1:8">
      <c r="A8" s="8" t="s">
        <v>79</v>
      </c>
      <c r="B8" s="8" t="s">
        <v>79</v>
      </c>
      <c r="C8" s="8" t="s">
        <v>79</v>
      </c>
      <c r="D8" s="20" t="s">
        <v>79</v>
      </c>
      <c r="E8" s="20" t="s">
        <v>79</v>
      </c>
      <c r="F8" s="20"/>
      <c r="G8" s="20"/>
      <c r="H8" s="8"/>
    </row>
    <row r="9" spans="1:8" ht="15">
      <c r="A9" s="608" t="s">
        <v>80</v>
      </c>
      <c r="B9" s="609" t="s">
        <v>151</v>
      </c>
      <c r="C9" s="608" t="s">
        <v>81</v>
      </c>
      <c r="D9" s="608" t="s">
        <v>114</v>
      </c>
      <c r="E9" s="608" t="s">
        <v>115</v>
      </c>
      <c r="F9" s="610" t="s">
        <v>568</v>
      </c>
      <c r="G9" s="610" t="s">
        <v>524</v>
      </c>
      <c r="H9" s="610" t="s">
        <v>524</v>
      </c>
    </row>
    <row r="10" spans="1:8" ht="15">
      <c r="A10" s="608"/>
      <c r="B10" s="609"/>
      <c r="C10" s="608"/>
      <c r="D10" s="608"/>
      <c r="E10" s="608"/>
      <c r="F10" s="611"/>
      <c r="G10" s="611"/>
      <c r="H10" s="611"/>
    </row>
    <row r="11" spans="1:8" ht="31.5">
      <c r="A11" s="484" t="s">
        <v>595</v>
      </c>
      <c r="B11" s="485" t="s">
        <v>596</v>
      </c>
      <c r="C11" s="485"/>
      <c r="D11" s="485"/>
      <c r="E11" s="485"/>
      <c r="F11" s="486"/>
      <c r="G11" s="486" t="e">
        <f>G12+G49+G59+G65+G80+G90+G120+G127+G175+G163</f>
        <v>#REF!</v>
      </c>
      <c r="H11" s="486" t="e">
        <f>H12+H49+H59+H65+H80+H90+H120+H127+H175+H163</f>
        <v>#REF!</v>
      </c>
    </row>
    <row r="12" spans="1:8">
      <c r="A12" s="484" t="s">
        <v>457</v>
      </c>
      <c r="B12" s="485" t="s">
        <v>596</v>
      </c>
      <c r="C12" s="485" t="s">
        <v>83</v>
      </c>
      <c r="D12" s="485"/>
      <c r="E12" s="485"/>
      <c r="F12" s="486">
        <f>F13+F19+F33+F38+F41+F44</f>
        <v>5596625.2799999993</v>
      </c>
      <c r="G12" s="486">
        <f>G13+G19+G33+G41+G44</f>
        <v>4391623.87</v>
      </c>
      <c r="H12" s="486">
        <f>H13+H19+H33+H41+H44</f>
        <v>4391623.87</v>
      </c>
    </row>
    <row r="13" spans="1:8" ht="47.25">
      <c r="A13" s="256" t="s">
        <v>84</v>
      </c>
      <c r="B13" s="485" t="s">
        <v>596</v>
      </c>
      <c r="C13" s="485" t="s">
        <v>85</v>
      </c>
      <c r="D13" s="485"/>
      <c r="E13" s="485"/>
      <c r="F13" s="486">
        <f>F15</f>
        <v>742101</v>
      </c>
      <c r="G13" s="486">
        <f t="shared" ref="G13:H13" si="0">G15</f>
        <v>601370</v>
      </c>
      <c r="H13" s="486">
        <f t="shared" si="0"/>
        <v>601370</v>
      </c>
    </row>
    <row r="14" spans="1:8" ht="31.5">
      <c r="A14" s="484" t="s">
        <v>319</v>
      </c>
      <c r="B14" s="485" t="s">
        <v>596</v>
      </c>
      <c r="C14" s="485" t="s">
        <v>85</v>
      </c>
      <c r="D14" s="485" t="s">
        <v>320</v>
      </c>
      <c r="E14" s="485"/>
      <c r="F14" s="486">
        <f>F15</f>
        <v>742101</v>
      </c>
      <c r="G14" s="486">
        <f t="shared" ref="G14:H14" si="1">G15</f>
        <v>601370</v>
      </c>
      <c r="H14" s="486">
        <f t="shared" si="1"/>
        <v>601370</v>
      </c>
    </row>
    <row r="15" spans="1:8" ht="45.6" customHeight="1">
      <c r="A15" s="221" t="s">
        <v>458</v>
      </c>
      <c r="B15" s="485" t="s">
        <v>596</v>
      </c>
      <c r="C15" s="488" t="s">
        <v>85</v>
      </c>
      <c r="D15" s="488" t="s">
        <v>322</v>
      </c>
      <c r="E15" s="488" t="s">
        <v>459</v>
      </c>
      <c r="F15" s="489">
        <f>F16+F17+F18</f>
        <v>742101</v>
      </c>
      <c r="G15" s="489">
        <f t="shared" ref="G15:H15" si="2">G16+G17+G18</f>
        <v>601370</v>
      </c>
      <c r="H15" s="489">
        <f t="shared" si="2"/>
        <v>601370</v>
      </c>
    </row>
    <row r="16" spans="1:8" ht="34.5" customHeight="1">
      <c r="A16" s="221" t="s">
        <v>460</v>
      </c>
      <c r="B16" s="485" t="s">
        <v>596</v>
      </c>
      <c r="C16" s="488" t="s">
        <v>85</v>
      </c>
      <c r="D16" s="488" t="s">
        <v>322</v>
      </c>
      <c r="E16" s="488" t="s">
        <v>461</v>
      </c>
      <c r="F16" s="489">
        <v>568101</v>
      </c>
      <c r="G16" s="489">
        <v>455070</v>
      </c>
      <c r="H16" s="489">
        <v>455070</v>
      </c>
    </row>
    <row r="17" spans="1:8" ht="47.25">
      <c r="A17" s="221" t="s">
        <v>122</v>
      </c>
      <c r="B17" s="485" t="s">
        <v>596</v>
      </c>
      <c r="C17" s="488" t="s">
        <v>85</v>
      </c>
      <c r="D17" s="488" t="s">
        <v>322</v>
      </c>
      <c r="E17" s="488" t="s">
        <v>462</v>
      </c>
      <c r="F17" s="489">
        <v>2000</v>
      </c>
      <c r="G17" s="489">
        <v>9000</v>
      </c>
      <c r="H17" s="489">
        <v>9000</v>
      </c>
    </row>
    <row r="18" spans="1:8" ht="63">
      <c r="A18" s="221" t="s">
        <v>239</v>
      </c>
      <c r="B18" s="485" t="s">
        <v>596</v>
      </c>
      <c r="C18" s="488" t="s">
        <v>85</v>
      </c>
      <c r="D18" s="488" t="s">
        <v>322</v>
      </c>
      <c r="E18" s="488" t="s">
        <v>463</v>
      </c>
      <c r="F18" s="489">
        <v>172000</v>
      </c>
      <c r="G18" s="489">
        <v>137300</v>
      </c>
      <c r="H18" s="489">
        <v>137300</v>
      </c>
    </row>
    <row r="19" spans="1:8" ht="66" customHeight="1">
      <c r="A19" s="256" t="s">
        <v>86</v>
      </c>
      <c r="B19" s="485" t="s">
        <v>596</v>
      </c>
      <c r="C19" s="490" t="s">
        <v>87</v>
      </c>
      <c r="D19" s="490"/>
      <c r="E19" s="490"/>
      <c r="F19" s="491">
        <f>F20</f>
        <v>3890493.28</v>
      </c>
      <c r="G19" s="491">
        <f t="shared" ref="G19:H19" si="3">G21+G26+G29</f>
        <v>3042303.95</v>
      </c>
      <c r="H19" s="491">
        <f t="shared" si="3"/>
        <v>3042303.95</v>
      </c>
    </row>
    <row r="20" spans="1:8" ht="64.150000000000006" customHeight="1">
      <c r="A20" s="484" t="s">
        <v>319</v>
      </c>
      <c r="B20" s="485" t="s">
        <v>596</v>
      </c>
      <c r="C20" s="490" t="s">
        <v>87</v>
      </c>
      <c r="D20" s="490" t="s">
        <v>320</v>
      </c>
      <c r="E20" s="490"/>
      <c r="F20" s="491">
        <f>F21+F26+F29</f>
        <v>3890493.28</v>
      </c>
      <c r="G20" s="491">
        <f t="shared" ref="G20:H20" si="4">G21+G26+G29</f>
        <v>3042303.95</v>
      </c>
      <c r="H20" s="491">
        <f t="shared" si="4"/>
        <v>3042303.95</v>
      </c>
    </row>
    <row r="21" spans="1:8" ht="31.5">
      <c r="A21" s="221" t="s">
        <v>458</v>
      </c>
      <c r="B21" s="485" t="s">
        <v>596</v>
      </c>
      <c r="C21" s="488" t="s">
        <v>87</v>
      </c>
      <c r="D21" s="488" t="s">
        <v>323</v>
      </c>
      <c r="E21" s="488" t="s">
        <v>459</v>
      </c>
      <c r="F21" s="489">
        <f>F23+F24+F25</f>
        <v>3621525.28</v>
      </c>
      <c r="G21" s="489">
        <f t="shared" ref="G21:H21" si="5">G23+G24+G25</f>
        <v>2672703.9500000002</v>
      </c>
      <c r="H21" s="489">
        <f t="shared" si="5"/>
        <v>2672703.9500000002</v>
      </c>
    </row>
    <row r="22" spans="1:8" ht="31.5" hidden="1" customHeight="1">
      <c r="A22" s="221" t="s">
        <v>460</v>
      </c>
      <c r="B22" s="485" t="s">
        <v>596</v>
      </c>
      <c r="C22" s="488" t="s">
        <v>87</v>
      </c>
      <c r="D22" s="488" t="s">
        <v>323</v>
      </c>
      <c r="E22" s="488" t="s">
        <v>461</v>
      </c>
      <c r="F22" s="489">
        <v>1800000</v>
      </c>
      <c r="G22" s="489">
        <v>1800000</v>
      </c>
      <c r="H22" s="489">
        <v>1800000</v>
      </c>
    </row>
    <row r="23" spans="1:8" ht="34.5" customHeight="1">
      <c r="A23" s="221" t="s">
        <v>460</v>
      </c>
      <c r="B23" s="485" t="s">
        <v>596</v>
      </c>
      <c r="C23" s="488" t="s">
        <v>87</v>
      </c>
      <c r="D23" s="488" t="s">
        <v>323</v>
      </c>
      <c r="E23" s="488" t="s">
        <v>461</v>
      </c>
      <c r="F23" s="489">
        <v>2782525.28</v>
      </c>
      <c r="G23" s="489">
        <v>2052703.95</v>
      </c>
      <c r="H23" s="489">
        <v>2052703.95</v>
      </c>
    </row>
    <row r="24" spans="1:8" ht="47.25">
      <c r="A24" s="221" t="s">
        <v>122</v>
      </c>
      <c r="B24" s="485" t="s">
        <v>596</v>
      </c>
      <c r="C24" s="488" t="s">
        <v>87</v>
      </c>
      <c r="D24" s="488" t="s">
        <v>323</v>
      </c>
      <c r="E24" s="488" t="s">
        <v>462</v>
      </c>
      <c r="F24" s="489">
        <v>2000</v>
      </c>
      <c r="G24" s="489">
        <v>11000</v>
      </c>
      <c r="H24" s="489">
        <v>11000</v>
      </c>
    </row>
    <row r="25" spans="1:8" ht="63">
      <c r="A25" s="221" t="s">
        <v>239</v>
      </c>
      <c r="B25" s="485" t="s">
        <v>596</v>
      </c>
      <c r="C25" s="488" t="s">
        <v>87</v>
      </c>
      <c r="D25" s="488" t="s">
        <v>323</v>
      </c>
      <c r="E25" s="488" t="s">
        <v>463</v>
      </c>
      <c r="F25" s="489">
        <v>837000</v>
      </c>
      <c r="G25" s="489">
        <v>609000</v>
      </c>
      <c r="H25" s="489">
        <v>609000</v>
      </c>
    </row>
    <row r="26" spans="1:8" ht="31.5">
      <c r="A26" s="221" t="s">
        <v>464</v>
      </c>
      <c r="B26" s="485" t="s">
        <v>596</v>
      </c>
      <c r="C26" s="488" t="s">
        <v>87</v>
      </c>
      <c r="D26" s="488" t="s">
        <v>326</v>
      </c>
      <c r="E26" s="488" t="s">
        <v>316</v>
      </c>
      <c r="F26" s="489">
        <f>F27+F28</f>
        <v>258968</v>
      </c>
      <c r="G26" s="489">
        <f t="shared" ref="G26:H26" si="6">G27</f>
        <v>310600</v>
      </c>
      <c r="H26" s="489">
        <f t="shared" si="6"/>
        <v>310600</v>
      </c>
    </row>
    <row r="27" spans="1:8" s="145" customFormat="1" ht="24.6" customHeight="1">
      <c r="A27" s="221" t="s">
        <v>529</v>
      </c>
      <c r="B27" s="485" t="s">
        <v>596</v>
      </c>
      <c r="C27" s="488" t="s">
        <v>87</v>
      </c>
      <c r="D27" s="488" t="s">
        <v>326</v>
      </c>
      <c r="E27" s="488" t="s">
        <v>466</v>
      </c>
      <c r="F27" s="489">
        <v>192968</v>
      </c>
      <c r="G27" s="489">
        <v>310600</v>
      </c>
      <c r="H27" s="489">
        <v>310600</v>
      </c>
    </row>
    <row r="28" spans="1:8" s="145" customFormat="1" ht="24.6" customHeight="1">
      <c r="A28" s="221" t="s">
        <v>603</v>
      </c>
      <c r="B28" s="485" t="s">
        <v>596</v>
      </c>
      <c r="C28" s="488" t="s">
        <v>87</v>
      </c>
      <c r="D28" s="488" t="s">
        <v>323</v>
      </c>
      <c r="E28" s="488" t="s">
        <v>602</v>
      </c>
      <c r="F28" s="489">
        <v>66000</v>
      </c>
      <c r="G28" s="489"/>
      <c r="H28" s="489"/>
    </row>
    <row r="29" spans="1:8" ht="34.5" customHeight="1">
      <c r="A29" s="438" t="s">
        <v>328</v>
      </c>
      <c r="B29" s="485" t="s">
        <v>596</v>
      </c>
      <c r="C29" s="488" t="s">
        <v>87</v>
      </c>
      <c r="D29" s="488" t="s">
        <v>326</v>
      </c>
      <c r="E29" s="488" t="s">
        <v>467</v>
      </c>
      <c r="F29" s="489">
        <f>F30+F31+F32</f>
        <v>10000</v>
      </c>
      <c r="G29" s="489">
        <f t="shared" ref="G29:H29" si="7">G30+G31+G32</f>
        <v>59000</v>
      </c>
      <c r="H29" s="489">
        <f t="shared" si="7"/>
        <v>59000</v>
      </c>
    </row>
    <row r="30" spans="1:8" ht="34.5" customHeight="1">
      <c r="A30" s="257" t="s">
        <v>286</v>
      </c>
      <c r="B30" s="485" t="s">
        <v>596</v>
      </c>
      <c r="C30" s="488" t="s">
        <v>87</v>
      </c>
      <c r="D30" s="488" t="s">
        <v>326</v>
      </c>
      <c r="E30" s="488" t="s">
        <v>525</v>
      </c>
      <c r="F30" s="489">
        <v>2000</v>
      </c>
      <c r="G30" s="489">
        <v>50000</v>
      </c>
      <c r="H30" s="489">
        <v>50000</v>
      </c>
    </row>
    <row r="31" spans="1:8">
      <c r="A31" s="221" t="s">
        <v>526</v>
      </c>
      <c r="B31" s="485" t="s">
        <v>596</v>
      </c>
      <c r="C31" s="488" t="s">
        <v>87</v>
      </c>
      <c r="D31" s="488" t="s">
        <v>326</v>
      </c>
      <c r="E31" s="488" t="s">
        <v>469</v>
      </c>
      <c r="F31" s="489">
        <v>3500</v>
      </c>
      <c r="G31" s="489">
        <v>6000</v>
      </c>
      <c r="H31" s="489">
        <v>6000</v>
      </c>
    </row>
    <row r="32" spans="1:8">
      <c r="A32" s="221" t="s">
        <v>240</v>
      </c>
      <c r="B32" s="485" t="s">
        <v>596</v>
      </c>
      <c r="C32" s="488" t="s">
        <v>87</v>
      </c>
      <c r="D32" s="488" t="s">
        <v>326</v>
      </c>
      <c r="E32" s="488" t="s">
        <v>470</v>
      </c>
      <c r="F32" s="489">
        <v>4500</v>
      </c>
      <c r="G32" s="489">
        <v>3000</v>
      </c>
      <c r="H32" s="489">
        <v>3000</v>
      </c>
    </row>
    <row r="33" spans="1:8" ht="62.25" customHeight="1">
      <c r="A33" s="258" t="s">
        <v>88</v>
      </c>
      <c r="B33" s="485" t="s">
        <v>596</v>
      </c>
      <c r="C33" s="492" t="s">
        <v>89</v>
      </c>
      <c r="D33" s="492"/>
      <c r="E33" s="492"/>
      <c r="F33" s="493">
        <f>F34+F36</f>
        <v>731531</v>
      </c>
      <c r="G33" s="493">
        <f t="shared" ref="G33:H33" si="8">G34+G36</f>
        <v>644249.92000000004</v>
      </c>
      <c r="H33" s="493">
        <f t="shared" si="8"/>
        <v>644249.92000000004</v>
      </c>
    </row>
    <row r="34" spans="1:8">
      <c r="A34" s="304" t="s">
        <v>411</v>
      </c>
      <c r="B34" s="485" t="s">
        <v>596</v>
      </c>
      <c r="C34" s="494" t="s">
        <v>89</v>
      </c>
      <c r="D34" s="494" t="s">
        <v>415</v>
      </c>
      <c r="E34" s="494" t="s">
        <v>412</v>
      </c>
      <c r="F34" s="495">
        <f>F35</f>
        <v>31031</v>
      </c>
      <c r="G34" s="495">
        <f t="shared" ref="G34:H34" si="9">G35</f>
        <v>17187.419999999998</v>
      </c>
      <c r="H34" s="495">
        <f t="shared" si="9"/>
        <v>17187.419999999998</v>
      </c>
    </row>
    <row r="35" spans="1:8">
      <c r="A35" s="304" t="s">
        <v>23</v>
      </c>
      <c r="B35" s="485" t="s">
        <v>596</v>
      </c>
      <c r="C35" s="494" t="s">
        <v>89</v>
      </c>
      <c r="D35" s="494" t="s">
        <v>415</v>
      </c>
      <c r="E35" s="494" t="s">
        <v>471</v>
      </c>
      <c r="F35" s="495">
        <v>31031</v>
      </c>
      <c r="G35" s="495">
        <v>17187.419999999998</v>
      </c>
      <c r="H35" s="495">
        <v>17187.419999999998</v>
      </c>
    </row>
    <row r="36" spans="1:8">
      <c r="A36" s="304" t="s">
        <v>411</v>
      </c>
      <c r="B36" s="485" t="s">
        <v>596</v>
      </c>
      <c r="C36" s="494" t="s">
        <v>89</v>
      </c>
      <c r="D36" s="494" t="s">
        <v>415</v>
      </c>
      <c r="E36" s="494" t="s">
        <v>412</v>
      </c>
      <c r="F36" s="495">
        <f>F37</f>
        <v>700500</v>
      </c>
      <c r="G36" s="495">
        <f t="shared" ref="G36:H36" si="10">G37</f>
        <v>627062.5</v>
      </c>
      <c r="H36" s="495">
        <f t="shared" si="10"/>
        <v>627062.5</v>
      </c>
    </row>
    <row r="37" spans="1:8" ht="29.25" customHeight="1">
      <c r="A37" s="304" t="s">
        <v>23</v>
      </c>
      <c r="B37" s="485" t="s">
        <v>596</v>
      </c>
      <c r="C37" s="494" t="s">
        <v>89</v>
      </c>
      <c r="D37" s="494" t="s">
        <v>415</v>
      </c>
      <c r="E37" s="494" t="s">
        <v>471</v>
      </c>
      <c r="F37" s="495">
        <v>700500</v>
      </c>
      <c r="G37" s="495">
        <v>627062.5</v>
      </c>
      <c r="H37" s="495">
        <v>627062.5</v>
      </c>
    </row>
    <row r="38" spans="1:8" ht="29.25" customHeight="1">
      <c r="A38" s="556" t="s">
        <v>757</v>
      </c>
      <c r="B38" s="485" t="s">
        <v>596</v>
      </c>
      <c r="C38" s="492" t="s">
        <v>194</v>
      </c>
      <c r="D38" s="492"/>
      <c r="E38" s="492"/>
      <c r="F38" s="493">
        <f>F39</f>
        <v>225800</v>
      </c>
      <c r="G38" s="495"/>
      <c r="H38" s="495"/>
    </row>
    <row r="39" spans="1:8" ht="29.25" customHeight="1">
      <c r="A39" s="304" t="s">
        <v>417</v>
      </c>
      <c r="B39" s="485" t="s">
        <v>596</v>
      </c>
      <c r="C39" s="494" t="s">
        <v>194</v>
      </c>
      <c r="D39" s="494" t="s">
        <v>744</v>
      </c>
      <c r="E39" s="494" t="s">
        <v>329</v>
      </c>
      <c r="F39" s="495">
        <f>F40</f>
        <v>225800</v>
      </c>
      <c r="G39" s="495"/>
      <c r="H39" s="495"/>
    </row>
    <row r="40" spans="1:8" ht="29.25" customHeight="1">
      <c r="A40" s="304" t="s">
        <v>197</v>
      </c>
      <c r="B40" s="485" t="s">
        <v>596</v>
      </c>
      <c r="C40" s="494" t="s">
        <v>194</v>
      </c>
      <c r="D40" s="494" t="s">
        <v>744</v>
      </c>
      <c r="E40" s="494" t="s">
        <v>472</v>
      </c>
      <c r="F40" s="495">
        <v>225800</v>
      </c>
      <c r="G40" s="495"/>
      <c r="H40" s="495"/>
    </row>
    <row r="41" spans="1:8">
      <c r="A41" s="449" t="s">
        <v>90</v>
      </c>
      <c r="B41" s="485" t="s">
        <v>596</v>
      </c>
      <c r="C41" s="480" t="s">
        <v>91</v>
      </c>
      <c r="D41" s="480"/>
      <c r="E41" s="480"/>
      <c r="F41" s="482">
        <f>F43</f>
        <v>1000</v>
      </c>
      <c r="G41" s="482">
        <f t="shared" ref="G41:H41" si="11">G43</f>
        <v>3000</v>
      </c>
      <c r="H41" s="482">
        <f t="shared" si="11"/>
        <v>3000</v>
      </c>
    </row>
    <row r="42" spans="1:8" ht="31.5">
      <c r="A42" s="479" t="s">
        <v>528</v>
      </c>
      <c r="B42" s="485" t="s">
        <v>596</v>
      </c>
      <c r="C42" s="480" t="s">
        <v>91</v>
      </c>
      <c r="D42" s="480" t="s">
        <v>527</v>
      </c>
      <c r="E42" s="477" t="s">
        <v>329</v>
      </c>
      <c r="F42" s="478">
        <f>F43</f>
        <v>1000</v>
      </c>
      <c r="G42" s="478">
        <f t="shared" ref="G42:H42" si="12">G43</f>
        <v>3000</v>
      </c>
      <c r="H42" s="478">
        <f t="shared" si="12"/>
        <v>3000</v>
      </c>
    </row>
    <row r="43" spans="1:8">
      <c r="A43" s="193" t="s">
        <v>128</v>
      </c>
      <c r="B43" s="485" t="s">
        <v>596</v>
      </c>
      <c r="C43" s="477" t="s">
        <v>91</v>
      </c>
      <c r="D43" s="477" t="s">
        <v>527</v>
      </c>
      <c r="E43" s="477" t="s">
        <v>472</v>
      </c>
      <c r="F43" s="478">
        <v>1000</v>
      </c>
      <c r="G43" s="478">
        <v>3000</v>
      </c>
      <c r="H43" s="478">
        <v>3000</v>
      </c>
    </row>
    <row r="44" spans="1:8">
      <c r="A44" s="449" t="s">
        <v>202</v>
      </c>
      <c r="B44" s="485" t="s">
        <v>596</v>
      </c>
      <c r="C44" s="480" t="s">
        <v>199</v>
      </c>
      <c r="D44" s="480"/>
      <c r="E44" s="480"/>
      <c r="F44" s="482">
        <f>F45+F47</f>
        <v>5700</v>
      </c>
      <c r="G44" s="482">
        <f t="shared" ref="G44:H44" si="13">G45+G47</f>
        <v>100700</v>
      </c>
      <c r="H44" s="482">
        <f t="shared" si="13"/>
        <v>100700</v>
      </c>
    </row>
    <row r="45" spans="1:8" ht="31.5">
      <c r="A45" s="193" t="s">
        <v>464</v>
      </c>
      <c r="B45" s="485" t="s">
        <v>596</v>
      </c>
      <c r="C45" s="477" t="s">
        <v>199</v>
      </c>
      <c r="D45" s="477" t="s">
        <v>597</v>
      </c>
      <c r="E45" s="477" t="s">
        <v>316</v>
      </c>
      <c r="F45" s="478">
        <v>700</v>
      </c>
      <c r="G45" s="478">
        <v>700</v>
      </c>
      <c r="H45" s="478">
        <v>700</v>
      </c>
    </row>
    <row r="46" spans="1:8">
      <c r="A46" s="304" t="s">
        <v>529</v>
      </c>
      <c r="B46" s="485" t="s">
        <v>596</v>
      </c>
      <c r="C46" s="477" t="s">
        <v>199</v>
      </c>
      <c r="D46" s="477" t="s">
        <v>597</v>
      </c>
      <c r="E46" s="477" t="s">
        <v>466</v>
      </c>
      <c r="F46" s="478">
        <v>700</v>
      </c>
      <c r="G46" s="478">
        <v>700</v>
      </c>
      <c r="H46" s="478">
        <v>700</v>
      </c>
    </row>
    <row r="47" spans="1:8" ht="31.5">
      <c r="A47" s="193" t="s">
        <v>464</v>
      </c>
      <c r="B47" s="485" t="s">
        <v>596</v>
      </c>
      <c r="C47" s="477" t="s">
        <v>199</v>
      </c>
      <c r="D47" s="477" t="s">
        <v>436</v>
      </c>
      <c r="E47" s="477" t="s">
        <v>316</v>
      </c>
      <c r="F47" s="478">
        <f>F48</f>
        <v>5000</v>
      </c>
      <c r="G47" s="478">
        <f t="shared" ref="G47:H47" si="14">G48</f>
        <v>100000</v>
      </c>
      <c r="H47" s="478">
        <f t="shared" si="14"/>
        <v>100000</v>
      </c>
    </row>
    <row r="48" spans="1:8">
      <c r="A48" s="304" t="s">
        <v>529</v>
      </c>
      <c r="B48" s="485" t="s">
        <v>596</v>
      </c>
      <c r="C48" s="477" t="s">
        <v>199</v>
      </c>
      <c r="D48" s="477" t="s">
        <v>436</v>
      </c>
      <c r="E48" s="477" t="s">
        <v>466</v>
      </c>
      <c r="F48" s="478">
        <v>5000</v>
      </c>
      <c r="G48" s="478">
        <v>100000</v>
      </c>
      <c r="H48" s="478">
        <v>100000</v>
      </c>
    </row>
    <row r="49" spans="1:8" ht="24.75" customHeight="1">
      <c r="A49" s="256" t="s">
        <v>145</v>
      </c>
      <c r="B49" s="485" t="s">
        <v>596</v>
      </c>
      <c r="C49" s="492" t="s">
        <v>144</v>
      </c>
      <c r="D49" s="492"/>
      <c r="E49" s="492"/>
      <c r="F49" s="493">
        <f>F50</f>
        <v>142800</v>
      </c>
      <c r="G49" s="493">
        <f t="shared" ref="G49:H49" si="15">G50</f>
        <v>126100</v>
      </c>
      <c r="H49" s="493">
        <f t="shared" si="15"/>
        <v>126100</v>
      </c>
    </row>
    <row r="50" spans="1:8" ht="52.5" customHeight="1">
      <c r="A50" s="258" t="s">
        <v>577</v>
      </c>
      <c r="B50" s="485" t="s">
        <v>596</v>
      </c>
      <c r="C50" s="492" t="s">
        <v>144</v>
      </c>
      <c r="D50" s="492" t="s">
        <v>598</v>
      </c>
      <c r="E50" s="492"/>
      <c r="F50" s="493">
        <f>F51+F55</f>
        <v>142800</v>
      </c>
      <c r="G50" s="493">
        <f t="shared" ref="G50:H50" si="16">G51+G55</f>
        <v>126100</v>
      </c>
      <c r="H50" s="493">
        <f t="shared" si="16"/>
        <v>126100</v>
      </c>
    </row>
    <row r="51" spans="1:8" ht="38.25" customHeight="1">
      <c r="A51" s="436" t="s">
        <v>530</v>
      </c>
      <c r="B51" s="485" t="s">
        <v>596</v>
      </c>
      <c r="C51" s="477" t="s">
        <v>144</v>
      </c>
      <c r="D51" s="492" t="s">
        <v>598</v>
      </c>
      <c r="E51" s="477" t="s">
        <v>459</v>
      </c>
      <c r="F51" s="478">
        <f>F52+F53+F54</f>
        <v>131500</v>
      </c>
      <c r="G51" s="478">
        <f t="shared" ref="G51:H51" si="17">G52+G53+G54</f>
        <v>119210</v>
      </c>
      <c r="H51" s="478">
        <f t="shared" si="17"/>
        <v>119210</v>
      </c>
    </row>
    <row r="52" spans="1:8" ht="31.5">
      <c r="A52" s="304" t="s">
        <v>460</v>
      </c>
      <c r="B52" s="485" t="s">
        <v>596</v>
      </c>
      <c r="C52" s="477" t="s">
        <v>144</v>
      </c>
      <c r="D52" s="492" t="s">
        <v>598</v>
      </c>
      <c r="E52" s="477" t="s">
        <v>461</v>
      </c>
      <c r="F52" s="478">
        <v>101000</v>
      </c>
      <c r="G52" s="478">
        <v>91710</v>
      </c>
      <c r="H52" s="478">
        <v>91710</v>
      </c>
    </row>
    <row r="53" spans="1:8" ht="47.25">
      <c r="A53" s="304" t="s">
        <v>122</v>
      </c>
      <c r="B53" s="485" t="s">
        <v>596</v>
      </c>
      <c r="C53" s="477" t="s">
        <v>144</v>
      </c>
      <c r="D53" s="492" t="s">
        <v>598</v>
      </c>
      <c r="E53" s="477" t="s">
        <v>462</v>
      </c>
      <c r="F53" s="478">
        <v>0</v>
      </c>
      <c r="G53" s="478">
        <v>0</v>
      </c>
      <c r="H53" s="478">
        <v>0</v>
      </c>
    </row>
    <row r="54" spans="1:8" ht="62.45" customHeight="1">
      <c r="A54" s="304" t="s">
        <v>239</v>
      </c>
      <c r="B54" s="485" t="s">
        <v>596</v>
      </c>
      <c r="C54" s="477" t="s">
        <v>144</v>
      </c>
      <c r="D54" s="492" t="s">
        <v>598</v>
      </c>
      <c r="E54" s="477" t="s">
        <v>463</v>
      </c>
      <c r="F54" s="478">
        <v>30500</v>
      </c>
      <c r="G54" s="478">
        <v>27500</v>
      </c>
      <c r="H54" s="478">
        <v>27500</v>
      </c>
    </row>
    <row r="55" spans="1:8" ht="61.9" customHeight="1">
      <c r="A55" s="193" t="s">
        <v>464</v>
      </c>
      <c r="B55" s="485" t="s">
        <v>596</v>
      </c>
      <c r="C55" s="477" t="s">
        <v>144</v>
      </c>
      <c r="D55" s="492" t="s">
        <v>598</v>
      </c>
      <c r="E55" s="477" t="s">
        <v>316</v>
      </c>
      <c r="F55" s="478">
        <v>11300</v>
      </c>
      <c r="G55" s="478">
        <f t="shared" ref="G55:H55" si="18">G56</f>
        <v>6890</v>
      </c>
      <c r="H55" s="478">
        <f t="shared" si="18"/>
        <v>6890</v>
      </c>
    </row>
    <row r="56" spans="1:8" ht="27" customHeight="1">
      <c r="A56" s="304" t="s">
        <v>287</v>
      </c>
      <c r="B56" s="485" t="s">
        <v>596</v>
      </c>
      <c r="C56" s="477" t="s">
        <v>144</v>
      </c>
      <c r="D56" s="492" t="s">
        <v>598</v>
      </c>
      <c r="E56" s="477" t="s">
        <v>466</v>
      </c>
      <c r="F56" s="478">
        <v>11300</v>
      </c>
      <c r="G56" s="478">
        <v>6890</v>
      </c>
      <c r="H56" s="478">
        <v>6890</v>
      </c>
    </row>
    <row r="57" spans="1:8" ht="39.75" customHeight="1">
      <c r="A57" s="256" t="s">
        <v>92</v>
      </c>
      <c r="B57" s="485" t="s">
        <v>596</v>
      </c>
      <c r="C57" s="480" t="s">
        <v>93</v>
      </c>
      <c r="D57" s="477"/>
      <c r="E57" s="477"/>
      <c r="F57" s="482">
        <f>F58+F64</f>
        <v>31600</v>
      </c>
      <c r="G57" s="482" t="e">
        <f>G58+G64</f>
        <v>#REF!</v>
      </c>
      <c r="H57" s="482" t="e">
        <f>H58+H64</f>
        <v>#REF!</v>
      </c>
    </row>
    <row r="58" spans="1:8" ht="41.25" customHeight="1">
      <c r="A58" s="446" t="s">
        <v>330</v>
      </c>
      <c r="B58" s="485" t="s">
        <v>596</v>
      </c>
      <c r="C58" s="480" t="s">
        <v>95</v>
      </c>
      <c r="D58" s="480" t="s">
        <v>473</v>
      </c>
      <c r="E58" s="480"/>
      <c r="F58" s="482">
        <f>F59</f>
        <v>1000</v>
      </c>
      <c r="G58" s="482" t="e">
        <f>#REF!+G59+#REF!</f>
        <v>#REF!</v>
      </c>
      <c r="H58" s="482" t="e">
        <f>#REF!+H59+#REF!</f>
        <v>#REF!</v>
      </c>
    </row>
    <row r="59" spans="1:8" s="145" customFormat="1" ht="47.25">
      <c r="A59" s="28" t="s">
        <v>599</v>
      </c>
      <c r="B59" s="485" t="s">
        <v>596</v>
      </c>
      <c r="C59" s="480" t="s">
        <v>95</v>
      </c>
      <c r="D59" s="480" t="s">
        <v>333</v>
      </c>
      <c r="E59" s="480"/>
      <c r="F59" s="482">
        <f>F62</f>
        <v>1000</v>
      </c>
      <c r="G59" s="482">
        <f t="shared" ref="G59:H59" si="19">G62</f>
        <v>2000</v>
      </c>
      <c r="H59" s="482">
        <f t="shared" si="19"/>
        <v>2000</v>
      </c>
    </row>
    <row r="60" spans="1:8" ht="51" customHeight="1">
      <c r="A60" s="481" t="s">
        <v>531</v>
      </c>
      <c r="B60" s="485" t="s">
        <v>596</v>
      </c>
      <c r="C60" s="477" t="s">
        <v>95</v>
      </c>
      <c r="D60" s="477" t="s">
        <v>474</v>
      </c>
      <c r="E60" s="477"/>
      <c r="F60" s="478">
        <f>F62</f>
        <v>1000</v>
      </c>
      <c r="G60" s="478">
        <f t="shared" ref="G60:H60" si="20">G62</f>
        <v>2000</v>
      </c>
      <c r="H60" s="478">
        <f t="shared" si="20"/>
        <v>2000</v>
      </c>
    </row>
    <row r="61" spans="1:8" ht="63">
      <c r="A61" s="289" t="s">
        <v>578</v>
      </c>
      <c r="B61" s="485" t="s">
        <v>596</v>
      </c>
      <c r="C61" s="477" t="s">
        <v>95</v>
      </c>
      <c r="D61" s="477" t="s">
        <v>335</v>
      </c>
      <c r="E61" s="477"/>
      <c r="F61" s="478">
        <f>F62</f>
        <v>1000</v>
      </c>
      <c r="G61" s="478">
        <f t="shared" ref="G61:H62" si="21">G62</f>
        <v>2000</v>
      </c>
      <c r="H61" s="478">
        <f t="shared" si="21"/>
        <v>2000</v>
      </c>
    </row>
    <row r="62" spans="1:8" ht="31.5">
      <c r="A62" s="193" t="s">
        <v>327</v>
      </c>
      <c r="B62" s="485" t="s">
        <v>596</v>
      </c>
      <c r="C62" s="477" t="s">
        <v>95</v>
      </c>
      <c r="D62" s="477" t="s">
        <v>335</v>
      </c>
      <c r="E62" s="477" t="s">
        <v>316</v>
      </c>
      <c r="F62" s="478">
        <f>F63</f>
        <v>1000</v>
      </c>
      <c r="G62" s="478">
        <f t="shared" si="21"/>
        <v>2000</v>
      </c>
      <c r="H62" s="478">
        <f t="shared" si="21"/>
        <v>2000</v>
      </c>
    </row>
    <row r="63" spans="1:8">
      <c r="A63" s="304" t="s">
        <v>287</v>
      </c>
      <c r="B63" s="485" t="s">
        <v>596</v>
      </c>
      <c r="C63" s="477" t="s">
        <v>95</v>
      </c>
      <c r="D63" s="477" t="s">
        <v>335</v>
      </c>
      <c r="E63" s="477" t="s">
        <v>466</v>
      </c>
      <c r="F63" s="478">
        <v>1000</v>
      </c>
      <c r="G63" s="478">
        <v>2000</v>
      </c>
      <c r="H63" s="478">
        <v>2000</v>
      </c>
    </row>
    <row r="64" spans="1:8" ht="41.25" customHeight="1">
      <c r="A64" s="446" t="s">
        <v>330</v>
      </c>
      <c r="B64" s="485" t="s">
        <v>596</v>
      </c>
      <c r="C64" s="480" t="s">
        <v>97</v>
      </c>
      <c r="D64" s="480" t="s">
        <v>473</v>
      </c>
      <c r="E64" s="480"/>
      <c r="F64" s="482">
        <f>F65+F83</f>
        <v>30600</v>
      </c>
      <c r="G64" s="482">
        <f t="shared" ref="G64:H64" si="22">G65</f>
        <v>23600</v>
      </c>
      <c r="H64" s="482">
        <f t="shared" si="22"/>
        <v>23600</v>
      </c>
    </row>
    <row r="65" spans="1:8" ht="36" customHeight="1">
      <c r="A65" s="28" t="s">
        <v>336</v>
      </c>
      <c r="B65" s="485" t="s">
        <v>596</v>
      </c>
      <c r="C65" s="480" t="s">
        <v>97</v>
      </c>
      <c r="D65" s="480" t="s">
        <v>337</v>
      </c>
      <c r="E65" s="480"/>
      <c r="F65" s="482">
        <f>F72+F79</f>
        <v>10000</v>
      </c>
      <c r="G65" s="482">
        <f t="shared" ref="G65:H65" si="23">G66+G76</f>
        <v>23600</v>
      </c>
      <c r="H65" s="482">
        <f t="shared" si="23"/>
        <v>23600</v>
      </c>
    </row>
    <row r="66" spans="1:8" ht="36" hidden="1" customHeight="1" thickBot="1">
      <c r="A66" s="304" t="s">
        <v>475</v>
      </c>
      <c r="B66" s="485" t="s">
        <v>596</v>
      </c>
      <c r="C66" s="477" t="s">
        <v>97</v>
      </c>
      <c r="D66" s="477" t="s">
        <v>476</v>
      </c>
      <c r="E66" s="477"/>
      <c r="F66" s="478">
        <f>F67+F70</f>
        <v>0</v>
      </c>
      <c r="G66" s="478">
        <f t="shared" ref="G66:H66" si="24">G67+G70</f>
        <v>0</v>
      </c>
      <c r="H66" s="478">
        <f t="shared" si="24"/>
        <v>0</v>
      </c>
    </row>
    <row r="67" spans="1:8" ht="36" hidden="1" customHeight="1" thickBot="1">
      <c r="A67" s="193" t="s">
        <v>477</v>
      </c>
      <c r="B67" s="485" t="s">
        <v>596</v>
      </c>
      <c r="C67" s="477" t="s">
        <v>97</v>
      </c>
      <c r="D67" s="477" t="s">
        <v>478</v>
      </c>
      <c r="E67" s="477" t="s">
        <v>314</v>
      </c>
      <c r="F67" s="478">
        <f>F68+F69</f>
        <v>0</v>
      </c>
      <c r="G67" s="478">
        <f t="shared" ref="G67:H67" si="25">G68+G69</f>
        <v>0</v>
      </c>
      <c r="H67" s="478">
        <f t="shared" si="25"/>
        <v>0</v>
      </c>
    </row>
    <row r="68" spans="1:8" ht="36" hidden="1" customHeight="1" thickBot="1">
      <c r="A68" s="304" t="s">
        <v>479</v>
      </c>
      <c r="B68" s="485" t="s">
        <v>596</v>
      </c>
      <c r="C68" s="477" t="s">
        <v>97</v>
      </c>
      <c r="D68" s="477" t="s">
        <v>478</v>
      </c>
      <c r="E68" s="477" t="s">
        <v>480</v>
      </c>
      <c r="F68" s="478"/>
      <c r="G68" s="478"/>
      <c r="H68" s="478"/>
    </row>
    <row r="69" spans="1:8" ht="36" hidden="1" customHeight="1" thickBot="1">
      <c r="A69" s="304" t="s">
        <v>481</v>
      </c>
      <c r="B69" s="485" t="s">
        <v>596</v>
      </c>
      <c r="C69" s="477" t="s">
        <v>97</v>
      </c>
      <c r="D69" s="477" t="s">
        <v>478</v>
      </c>
      <c r="E69" s="477" t="s">
        <v>482</v>
      </c>
      <c r="F69" s="478"/>
      <c r="G69" s="478"/>
      <c r="H69" s="478"/>
    </row>
    <row r="70" spans="1:8" ht="36" hidden="1" customHeight="1" thickBot="1">
      <c r="A70" s="193" t="s">
        <v>327</v>
      </c>
      <c r="B70" s="485" t="s">
        <v>596</v>
      </c>
      <c r="C70" s="477" t="s">
        <v>97</v>
      </c>
      <c r="D70" s="477" t="s">
        <v>483</v>
      </c>
      <c r="E70" s="477" t="s">
        <v>316</v>
      </c>
      <c r="F70" s="478">
        <f>F71</f>
        <v>0</v>
      </c>
      <c r="G70" s="478">
        <f t="shared" ref="G70:H70" si="26">G71</f>
        <v>0</v>
      </c>
      <c r="H70" s="478">
        <f t="shared" si="26"/>
        <v>0</v>
      </c>
    </row>
    <row r="71" spans="1:8" ht="36" hidden="1" customHeight="1" thickBot="1">
      <c r="A71" s="304" t="s">
        <v>465</v>
      </c>
      <c r="B71" s="485" t="s">
        <v>596</v>
      </c>
      <c r="C71" s="477" t="s">
        <v>97</v>
      </c>
      <c r="D71" s="477" t="s">
        <v>483</v>
      </c>
      <c r="E71" s="477" t="s">
        <v>466</v>
      </c>
      <c r="F71" s="478"/>
      <c r="G71" s="478"/>
      <c r="H71" s="478"/>
    </row>
    <row r="72" spans="1:8" ht="36" customHeight="1">
      <c r="A72" s="436" t="s">
        <v>530</v>
      </c>
      <c r="B72" s="485" t="s">
        <v>596</v>
      </c>
      <c r="C72" s="477" t="s">
        <v>97</v>
      </c>
      <c r="D72" s="492" t="s">
        <v>339</v>
      </c>
      <c r="E72" s="477" t="s">
        <v>520</v>
      </c>
      <c r="F72" s="478">
        <v>0</v>
      </c>
      <c r="G72" s="478"/>
      <c r="H72" s="478"/>
    </row>
    <row r="73" spans="1:8" ht="36" customHeight="1">
      <c r="A73" s="304" t="s">
        <v>460</v>
      </c>
      <c r="B73" s="485" t="s">
        <v>596</v>
      </c>
      <c r="C73" s="477" t="s">
        <v>97</v>
      </c>
      <c r="D73" s="492" t="s">
        <v>339</v>
      </c>
      <c r="E73" s="477" t="s">
        <v>480</v>
      </c>
      <c r="F73" s="478">
        <v>0</v>
      </c>
      <c r="G73" s="478"/>
      <c r="H73" s="478"/>
    </row>
    <row r="74" spans="1:8" ht="36" customHeight="1">
      <c r="A74" s="304" t="s">
        <v>122</v>
      </c>
      <c r="B74" s="485" t="s">
        <v>596</v>
      </c>
      <c r="C74" s="477" t="s">
        <v>97</v>
      </c>
      <c r="D74" s="492" t="s">
        <v>339</v>
      </c>
      <c r="E74" s="477" t="s">
        <v>547</v>
      </c>
      <c r="F74" s="478">
        <v>0</v>
      </c>
      <c r="G74" s="478"/>
      <c r="H74" s="478"/>
    </row>
    <row r="75" spans="1:8" ht="36" customHeight="1">
      <c r="A75" s="304" t="s">
        <v>239</v>
      </c>
      <c r="B75" s="485" t="s">
        <v>596</v>
      </c>
      <c r="C75" s="477" t="s">
        <v>97</v>
      </c>
      <c r="D75" s="492" t="s">
        <v>339</v>
      </c>
      <c r="E75" s="477" t="s">
        <v>482</v>
      </c>
      <c r="F75" s="478">
        <v>0</v>
      </c>
      <c r="G75" s="478"/>
      <c r="H75" s="478"/>
    </row>
    <row r="76" spans="1:8" ht="57" customHeight="1">
      <c r="A76" s="389" t="s">
        <v>484</v>
      </c>
      <c r="B76" s="485" t="s">
        <v>596</v>
      </c>
      <c r="C76" s="477" t="s">
        <v>97</v>
      </c>
      <c r="D76" s="477" t="s">
        <v>485</v>
      </c>
      <c r="E76" s="477"/>
      <c r="F76" s="478">
        <f>F78</f>
        <v>10000</v>
      </c>
      <c r="G76" s="478">
        <f t="shared" ref="G76:H76" si="27">G78</f>
        <v>23600</v>
      </c>
      <c r="H76" s="478">
        <f t="shared" si="27"/>
        <v>23600</v>
      </c>
    </row>
    <row r="77" spans="1:8" ht="78" customHeight="1">
      <c r="A77" s="289" t="s">
        <v>578</v>
      </c>
      <c r="B77" s="485" t="s">
        <v>596</v>
      </c>
      <c r="C77" s="477" t="s">
        <v>97</v>
      </c>
      <c r="D77" s="477" t="s">
        <v>343</v>
      </c>
      <c r="E77" s="477"/>
      <c r="F77" s="478">
        <f>F78</f>
        <v>10000</v>
      </c>
      <c r="G77" s="478">
        <f t="shared" ref="G77:H78" si="28">G78</f>
        <v>23600</v>
      </c>
      <c r="H77" s="478">
        <f t="shared" si="28"/>
        <v>23600</v>
      </c>
    </row>
    <row r="78" spans="1:8" ht="36" customHeight="1">
      <c r="A78" s="193" t="s">
        <v>327</v>
      </c>
      <c r="B78" s="485" t="s">
        <v>596</v>
      </c>
      <c r="C78" s="477" t="s">
        <v>97</v>
      </c>
      <c r="D78" s="477" t="s">
        <v>343</v>
      </c>
      <c r="E78" s="477" t="s">
        <v>316</v>
      </c>
      <c r="F78" s="478">
        <f>F79</f>
        <v>10000</v>
      </c>
      <c r="G78" s="478">
        <f t="shared" si="28"/>
        <v>23600</v>
      </c>
      <c r="H78" s="478">
        <f t="shared" si="28"/>
        <v>23600</v>
      </c>
    </row>
    <row r="79" spans="1:8" ht="36" customHeight="1">
      <c r="A79" s="304" t="s">
        <v>287</v>
      </c>
      <c r="B79" s="485" t="s">
        <v>596</v>
      </c>
      <c r="C79" s="477" t="s">
        <v>97</v>
      </c>
      <c r="D79" s="477" t="s">
        <v>343</v>
      </c>
      <c r="E79" s="477" t="s">
        <v>466</v>
      </c>
      <c r="F79" s="478">
        <v>10000</v>
      </c>
      <c r="G79" s="478">
        <v>23600</v>
      </c>
      <c r="H79" s="478">
        <v>23600</v>
      </c>
    </row>
    <row r="80" spans="1:8" ht="31.5" hidden="1">
      <c r="A80" s="28" t="s">
        <v>486</v>
      </c>
      <c r="B80" s="485" t="s">
        <v>596</v>
      </c>
      <c r="C80" s="480" t="s">
        <v>348</v>
      </c>
      <c r="D80" s="480" t="s">
        <v>345</v>
      </c>
      <c r="E80" s="480"/>
      <c r="F80" s="482">
        <f>F88</f>
        <v>502132.96</v>
      </c>
      <c r="G80" s="482">
        <f t="shared" ref="G80:H80" si="29">G88</f>
        <v>294885.67000000004</v>
      </c>
      <c r="H80" s="482">
        <f t="shared" si="29"/>
        <v>294885.67000000004</v>
      </c>
    </row>
    <row r="81" spans="1:8" ht="63" hidden="1">
      <c r="A81" s="389" t="s">
        <v>487</v>
      </c>
      <c r="B81" s="485" t="s">
        <v>596</v>
      </c>
      <c r="C81" s="477" t="s">
        <v>348</v>
      </c>
      <c r="D81" s="477" t="s">
        <v>488</v>
      </c>
      <c r="E81" s="477"/>
      <c r="F81" s="478">
        <f>F88</f>
        <v>502132.96</v>
      </c>
      <c r="G81" s="478">
        <f t="shared" ref="G81:H81" si="30">G88</f>
        <v>294885.67000000004</v>
      </c>
      <c r="H81" s="478">
        <f t="shared" si="30"/>
        <v>294885.67000000004</v>
      </c>
    </row>
    <row r="82" spans="1:8" ht="63" hidden="1">
      <c r="A82" s="289" t="s">
        <v>334</v>
      </c>
      <c r="B82" s="485" t="s">
        <v>596</v>
      </c>
      <c r="C82" s="477" t="s">
        <v>348</v>
      </c>
      <c r="D82" s="477" t="s">
        <v>346</v>
      </c>
      <c r="E82" s="477"/>
      <c r="F82" s="478">
        <f>F88</f>
        <v>502132.96</v>
      </c>
      <c r="G82" s="478">
        <f t="shared" ref="G82:H82" si="31">G88</f>
        <v>294885.67000000004</v>
      </c>
      <c r="H82" s="478">
        <f t="shared" si="31"/>
        <v>294885.67000000004</v>
      </c>
    </row>
    <row r="83" spans="1:8" ht="47.25">
      <c r="A83" s="455" t="s">
        <v>421</v>
      </c>
      <c r="B83" s="485" t="s">
        <v>596</v>
      </c>
      <c r="C83" s="480" t="s">
        <v>97</v>
      </c>
      <c r="D83" s="480" t="s">
        <v>420</v>
      </c>
      <c r="E83" s="480"/>
      <c r="F83" s="482">
        <f>F86</f>
        <v>20600</v>
      </c>
      <c r="G83" s="478"/>
      <c r="H83" s="478"/>
    </row>
    <row r="84" spans="1:8" ht="47.25">
      <c r="A84" s="445" t="s">
        <v>533</v>
      </c>
      <c r="B84" s="485" t="s">
        <v>596</v>
      </c>
      <c r="C84" s="480" t="s">
        <v>97</v>
      </c>
      <c r="D84" s="477" t="s">
        <v>532</v>
      </c>
      <c r="E84" s="477"/>
      <c r="F84" s="478">
        <f>F86</f>
        <v>20600</v>
      </c>
      <c r="G84" s="478"/>
      <c r="H84" s="478"/>
    </row>
    <row r="85" spans="1:8" ht="63">
      <c r="A85" s="289" t="s">
        <v>578</v>
      </c>
      <c r="B85" s="485" t="s">
        <v>596</v>
      </c>
      <c r="C85" s="480" t="s">
        <v>97</v>
      </c>
      <c r="D85" s="477" t="s">
        <v>422</v>
      </c>
      <c r="E85" s="477"/>
      <c r="F85" s="478">
        <f>F86</f>
        <v>20600</v>
      </c>
      <c r="G85" s="478"/>
      <c r="H85" s="478"/>
    </row>
    <row r="86" spans="1:8" ht="31.5">
      <c r="A86" s="193" t="s">
        <v>327</v>
      </c>
      <c r="B86" s="485" t="s">
        <v>596</v>
      </c>
      <c r="C86" s="480" t="s">
        <v>97</v>
      </c>
      <c r="D86" s="477" t="s">
        <v>422</v>
      </c>
      <c r="E86" s="477" t="s">
        <v>316</v>
      </c>
      <c r="F86" s="478">
        <f>F87</f>
        <v>20600</v>
      </c>
      <c r="G86" s="478"/>
      <c r="H86" s="478"/>
    </row>
    <row r="87" spans="1:8">
      <c r="A87" s="304" t="s">
        <v>287</v>
      </c>
      <c r="B87" s="485" t="s">
        <v>596</v>
      </c>
      <c r="C87" s="480" t="s">
        <v>97</v>
      </c>
      <c r="D87" s="477" t="s">
        <v>422</v>
      </c>
      <c r="E87" s="477" t="s">
        <v>466</v>
      </c>
      <c r="F87" s="478">
        <v>20600</v>
      </c>
      <c r="G87" s="478"/>
      <c r="H87" s="478"/>
    </row>
    <row r="88" spans="1:8" ht="29.25" customHeight="1">
      <c r="A88" s="256" t="s">
        <v>98</v>
      </c>
      <c r="B88" s="485" t="s">
        <v>596</v>
      </c>
      <c r="C88" s="480" t="s">
        <v>99</v>
      </c>
      <c r="D88" s="477"/>
      <c r="E88" s="477"/>
      <c r="F88" s="482">
        <f>F89+F118+F124</f>
        <v>502132.96</v>
      </c>
      <c r="G88" s="482">
        <f>G89+G119</f>
        <v>294885.67000000004</v>
      </c>
      <c r="H88" s="482">
        <f>H89+H119</f>
        <v>294885.67000000004</v>
      </c>
    </row>
    <row r="89" spans="1:8" ht="36" customHeight="1">
      <c r="A89" s="256" t="s">
        <v>100</v>
      </c>
      <c r="B89" s="485" t="s">
        <v>596</v>
      </c>
      <c r="C89" s="480" t="s">
        <v>101</v>
      </c>
      <c r="D89" s="477"/>
      <c r="E89" s="477"/>
      <c r="F89" s="482">
        <f>F90</f>
        <v>499132.96</v>
      </c>
      <c r="G89" s="482">
        <f t="shared" ref="G89:H90" si="32">G90</f>
        <v>293885.67000000004</v>
      </c>
      <c r="H89" s="482">
        <f t="shared" si="32"/>
        <v>293885.67000000004</v>
      </c>
    </row>
    <row r="90" spans="1:8" ht="31.5">
      <c r="A90" s="28" t="s">
        <v>489</v>
      </c>
      <c r="B90" s="485" t="s">
        <v>596</v>
      </c>
      <c r="C90" s="480" t="s">
        <v>101</v>
      </c>
      <c r="D90" s="480" t="s">
        <v>350</v>
      </c>
      <c r="E90" s="480"/>
      <c r="F90" s="482">
        <f>F91+F104</f>
        <v>499132.96</v>
      </c>
      <c r="G90" s="482">
        <f t="shared" si="32"/>
        <v>293885.67000000004</v>
      </c>
      <c r="H90" s="482">
        <f t="shared" si="32"/>
        <v>293885.67000000004</v>
      </c>
    </row>
    <row r="91" spans="1:8" ht="31.5" customHeight="1">
      <c r="A91" s="28" t="s">
        <v>490</v>
      </c>
      <c r="B91" s="485" t="s">
        <v>596</v>
      </c>
      <c r="C91" s="480" t="s">
        <v>101</v>
      </c>
      <c r="D91" s="480" t="s">
        <v>352</v>
      </c>
      <c r="E91" s="480"/>
      <c r="F91" s="482">
        <f>F92+F96</f>
        <v>419132.96</v>
      </c>
      <c r="G91" s="482">
        <f t="shared" ref="G91:H91" si="33">G92+G96</f>
        <v>293885.67000000004</v>
      </c>
      <c r="H91" s="482">
        <f t="shared" si="33"/>
        <v>293885.67000000004</v>
      </c>
    </row>
    <row r="92" spans="1:8" ht="31.5">
      <c r="A92" s="389" t="s">
        <v>491</v>
      </c>
      <c r="B92" s="485" t="s">
        <v>596</v>
      </c>
      <c r="C92" s="477" t="s">
        <v>101</v>
      </c>
      <c r="D92" s="477" t="s">
        <v>492</v>
      </c>
      <c r="E92" s="477"/>
      <c r="F92" s="478">
        <f>F94</f>
        <v>369132.96</v>
      </c>
      <c r="G92" s="478">
        <f t="shared" ref="G92:H92" si="34">G94</f>
        <v>228885.67</v>
      </c>
      <c r="H92" s="478">
        <f t="shared" si="34"/>
        <v>228885.67</v>
      </c>
    </row>
    <row r="93" spans="1:8" ht="63">
      <c r="A93" s="289" t="s">
        <v>578</v>
      </c>
      <c r="B93" s="485" t="s">
        <v>596</v>
      </c>
      <c r="C93" s="477" t="s">
        <v>101</v>
      </c>
      <c r="D93" s="477" t="s">
        <v>353</v>
      </c>
      <c r="E93" s="477"/>
      <c r="F93" s="478">
        <f>F94</f>
        <v>369132.96</v>
      </c>
      <c r="G93" s="478">
        <f t="shared" ref="G93:H94" si="35">G94</f>
        <v>228885.67</v>
      </c>
      <c r="H93" s="478">
        <f t="shared" si="35"/>
        <v>228885.67</v>
      </c>
    </row>
    <row r="94" spans="1:8" ht="31.5">
      <c r="A94" s="193" t="s">
        <v>327</v>
      </c>
      <c r="B94" s="485" t="s">
        <v>596</v>
      </c>
      <c r="C94" s="477" t="s">
        <v>101</v>
      </c>
      <c r="D94" s="477" t="s">
        <v>353</v>
      </c>
      <c r="E94" s="477" t="s">
        <v>316</v>
      </c>
      <c r="F94" s="478">
        <f>F95</f>
        <v>369132.96</v>
      </c>
      <c r="G94" s="478">
        <f t="shared" si="35"/>
        <v>228885.67</v>
      </c>
      <c r="H94" s="478">
        <f t="shared" si="35"/>
        <v>228885.67</v>
      </c>
    </row>
    <row r="95" spans="1:8">
      <c r="A95" s="304" t="s">
        <v>287</v>
      </c>
      <c r="B95" s="485" t="s">
        <v>596</v>
      </c>
      <c r="C95" s="477" t="s">
        <v>101</v>
      </c>
      <c r="D95" s="477" t="s">
        <v>353</v>
      </c>
      <c r="E95" s="477" t="s">
        <v>466</v>
      </c>
      <c r="F95" s="478">
        <v>369132.96</v>
      </c>
      <c r="G95" s="478">
        <v>228885.67</v>
      </c>
      <c r="H95" s="478">
        <v>228885.67</v>
      </c>
    </row>
    <row r="96" spans="1:8" ht="31.5">
      <c r="A96" s="445" t="s">
        <v>536</v>
      </c>
      <c r="B96" s="485" t="s">
        <v>596</v>
      </c>
      <c r="C96" s="477" t="s">
        <v>101</v>
      </c>
      <c r="D96" s="477" t="s">
        <v>493</v>
      </c>
      <c r="E96" s="477"/>
      <c r="F96" s="478">
        <f>F98</f>
        <v>50000</v>
      </c>
      <c r="G96" s="478">
        <f t="shared" ref="G96:H96" si="36">G98</f>
        <v>65000</v>
      </c>
      <c r="H96" s="478">
        <f t="shared" si="36"/>
        <v>65000</v>
      </c>
    </row>
    <row r="97" spans="1:8" ht="63">
      <c r="A97" s="289" t="s">
        <v>578</v>
      </c>
      <c r="B97" s="485" t="s">
        <v>596</v>
      </c>
      <c r="C97" s="477" t="s">
        <v>101</v>
      </c>
      <c r="D97" s="477" t="s">
        <v>355</v>
      </c>
      <c r="E97" s="477"/>
      <c r="F97" s="478">
        <f>F98</f>
        <v>50000</v>
      </c>
      <c r="G97" s="478">
        <f t="shared" ref="G97:H98" si="37">G98</f>
        <v>65000</v>
      </c>
      <c r="H97" s="478">
        <f t="shared" si="37"/>
        <v>65000</v>
      </c>
    </row>
    <row r="98" spans="1:8" ht="31.5">
      <c r="A98" s="193" t="s">
        <v>327</v>
      </c>
      <c r="B98" s="485" t="s">
        <v>596</v>
      </c>
      <c r="C98" s="477" t="s">
        <v>101</v>
      </c>
      <c r="D98" s="477" t="s">
        <v>355</v>
      </c>
      <c r="E98" s="477" t="s">
        <v>316</v>
      </c>
      <c r="F98" s="478">
        <f>F99</f>
        <v>50000</v>
      </c>
      <c r="G98" s="478">
        <f t="shared" si="37"/>
        <v>65000</v>
      </c>
      <c r="H98" s="478">
        <f t="shared" si="37"/>
        <v>65000</v>
      </c>
    </row>
    <row r="99" spans="1:8">
      <c r="A99" s="304" t="s">
        <v>287</v>
      </c>
      <c r="B99" s="485" t="s">
        <v>596</v>
      </c>
      <c r="C99" s="477" t="s">
        <v>101</v>
      </c>
      <c r="D99" s="477" t="s">
        <v>355</v>
      </c>
      <c r="E99" s="477" t="s">
        <v>466</v>
      </c>
      <c r="F99" s="478">
        <v>50000</v>
      </c>
      <c r="G99" s="478">
        <v>65000</v>
      </c>
      <c r="H99" s="478">
        <v>65000</v>
      </c>
    </row>
    <row r="100" spans="1:8">
      <c r="A100" s="519" t="s">
        <v>600</v>
      </c>
      <c r="B100" s="485"/>
      <c r="C100" s="477"/>
      <c r="D100" s="477"/>
      <c r="E100" s="477"/>
      <c r="F100" s="478">
        <f>F101</f>
        <v>80000</v>
      </c>
      <c r="G100" s="478"/>
      <c r="H100" s="478"/>
    </row>
    <row r="101" spans="1:8" ht="31.5">
      <c r="A101" s="259" t="s">
        <v>601</v>
      </c>
      <c r="B101" s="485" t="s">
        <v>596</v>
      </c>
      <c r="C101" s="477" t="s">
        <v>101</v>
      </c>
      <c r="D101" s="477" t="s">
        <v>537</v>
      </c>
      <c r="E101" s="477"/>
      <c r="F101" s="478">
        <f>F103</f>
        <v>80000</v>
      </c>
      <c r="G101" s="478">
        <f t="shared" ref="G101:H101" si="38">G103</f>
        <v>0</v>
      </c>
      <c r="H101" s="478">
        <f t="shared" si="38"/>
        <v>0</v>
      </c>
    </row>
    <row r="102" spans="1:8" ht="63">
      <c r="A102" s="289" t="s">
        <v>578</v>
      </c>
      <c r="B102" s="485" t="s">
        <v>596</v>
      </c>
      <c r="C102" s="477" t="s">
        <v>101</v>
      </c>
      <c r="D102" s="477" t="s">
        <v>428</v>
      </c>
      <c r="E102" s="477"/>
      <c r="F102" s="478">
        <f>F103</f>
        <v>80000</v>
      </c>
      <c r="G102" s="478">
        <f t="shared" ref="G102:H103" si="39">G103</f>
        <v>0</v>
      </c>
      <c r="H102" s="478">
        <f t="shared" si="39"/>
        <v>0</v>
      </c>
    </row>
    <row r="103" spans="1:8" ht="31.5">
      <c r="A103" s="193" t="s">
        <v>327</v>
      </c>
      <c r="B103" s="485" t="s">
        <v>596</v>
      </c>
      <c r="C103" s="477" t="s">
        <v>101</v>
      </c>
      <c r="D103" s="477" t="s">
        <v>428</v>
      </c>
      <c r="E103" s="477" t="s">
        <v>316</v>
      </c>
      <c r="F103" s="478">
        <f>F104</f>
        <v>80000</v>
      </c>
      <c r="G103" s="478">
        <f t="shared" si="39"/>
        <v>0</v>
      </c>
      <c r="H103" s="478">
        <f t="shared" si="39"/>
        <v>0</v>
      </c>
    </row>
    <row r="104" spans="1:8">
      <c r="A104" s="304" t="s">
        <v>603</v>
      </c>
      <c r="B104" s="485" t="s">
        <v>596</v>
      </c>
      <c r="C104" s="477" t="s">
        <v>101</v>
      </c>
      <c r="D104" s="477" t="s">
        <v>428</v>
      </c>
      <c r="E104" s="477" t="s">
        <v>602</v>
      </c>
      <c r="F104" s="478">
        <v>80000</v>
      </c>
      <c r="G104" s="478">
        <v>0</v>
      </c>
      <c r="H104" s="478">
        <v>0</v>
      </c>
    </row>
    <row r="105" spans="1:8" ht="31.5" hidden="1">
      <c r="A105" s="28" t="s">
        <v>356</v>
      </c>
      <c r="B105" s="485" t="s">
        <v>596</v>
      </c>
      <c r="C105" s="480" t="s">
        <v>101</v>
      </c>
      <c r="D105" s="480" t="s">
        <v>357</v>
      </c>
      <c r="E105" s="480"/>
      <c r="F105" s="482">
        <f>F108</f>
        <v>0</v>
      </c>
      <c r="G105" s="482">
        <f t="shared" ref="G105:H105" si="40">G108</f>
        <v>0</v>
      </c>
      <c r="H105" s="482">
        <f t="shared" si="40"/>
        <v>0</v>
      </c>
    </row>
    <row r="106" spans="1:8" ht="47.25" hidden="1">
      <c r="A106" s="389" t="s">
        <v>494</v>
      </c>
      <c r="B106" s="485" t="s">
        <v>596</v>
      </c>
      <c r="C106" s="477" t="s">
        <v>101</v>
      </c>
      <c r="D106" s="477" t="s">
        <v>495</v>
      </c>
      <c r="E106" s="477"/>
      <c r="F106" s="478">
        <f>F108</f>
        <v>0</v>
      </c>
      <c r="G106" s="478">
        <f t="shared" ref="G106:H106" si="41">G108</f>
        <v>0</v>
      </c>
      <c r="H106" s="478">
        <f t="shared" si="41"/>
        <v>0</v>
      </c>
    </row>
    <row r="107" spans="1:8" ht="63" hidden="1">
      <c r="A107" s="289" t="s">
        <v>334</v>
      </c>
      <c r="B107" s="485" t="s">
        <v>596</v>
      </c>
      <c r="C107" s="477" t="s">
        <v>101</v>
      </c>
      <c r="D107" s="477" t="s">
        <v>358</v>
      </c>
      <c r="E107" s="477"/>
      <c r="F107" s="478">
        <f>F108</f>
        <v>0</v>
      </c>
      <c r="G107" s="478">
        <f t="shared" ref="G107:H108" si="42">G108</f>
        <v>0</v>
      </c>
      <c r="H107" s="478">
        <f t="shared" si="42"/>
        <v>0</v>
      </c>
    </row>
    <row r="108" spans="1:8" ht="31.5" hidden="1">
      <c r="A108" s="193" t="s">
        <v>327</v>
      </c>
      <c r="B108" s="485" t="s">
        <v>596</v>
      </c>
      <c r="C108" s="477" t="s">
        <v>101</v>
      </c>
      <c r="D108" s="477" t="s">
        <v>358</v>
      </c>
      <c r="E108" s="477" t="s">
        <v>316</v>
      </c>
      <c r="F108" s="478">
        <f>F109</f>
        <v>0</v>
      </c>
      <c r="G108" s="478">
        <f t="shared" si="42"/>
        <v>0</v>
      </c>
      <c r="H108" s="478">
        <f t="shared" si="42"/>
        <v>0</v>
      </c>
    </row>
    <row r="109" spans="1:8" ht="31.5" hidden="1">
      <c r="A109" s="304" t="s">
        <v>465</v>
      </c>
      <c r="B109" s="485" t="s">
        <v>596</v>
      </c>
      <c r="C109" s="477" t="s">
        <v>101</v>
      </c>
      <c r="D109" s="477" t="s">
        <v>358</v>
      </c>
      <c r="E109" s="477" t="s">
        <v>466</v>
      </c>
      <c r="F109" s="478"/>
      <c r="G109" s="478"/>
      <c r="H109" s="478"/>
    </row>
    <row r="110" spans="1:8" ht="31.5" hidden="1">
      <c r="A110" s="28" t="s">
        <v>496</v>
      </c>
      <c r="B110" s="485" t="s">
        <v>596</v>
      </c>
      <c r="C110" s="480" t="s">
        <v>101</v>
      </c>
      <c r="D110" s="480" t="s">
        <v>360</v>
      </c>
      <c r="E110" s="480"/>
      <c r="F110" s="482">
        <f>F113</f>
        <v>1000</v>
      </c>
      <c r="G110" s="482">
        <f t="shared" ref="G110:H110" si="43">G113</f>
        <v>1000</v>
      </c>
      <c r="H110" s="482">
        <f t="shared" si="43"/>
        <v>1000</v>
      </c>
    </row>
    <row r="111" spans="1:8" ht="31.5" hidden="1">
      <c r="A111" s="22" t="s">
        <v>497</v>
      </c>
      <c r="B111" s="485" t="s">
        <v>596</v>
      </c>
      <c r="C111" s="477" t="s">
        <v>101</v>
      </c>
      <c r="D111" s="477" t="s">
        <v>498</v>
      </c>
      <c r="E111" s="477"/>
      <c r="F111" s="478">
        <f>F113</f>
        <v>1000</v>
      </c>
      <c r="G111" s="478">
        <f t="shared" ref="G111:H111" si="44">G113</f>
        <v>1000</v>
      </c>
      <c r="H111" s="478">
        <f t="shared" si="44"/>
        <v>1000</v>
      </c>
    </row>
    <row r="112" spans="1:8" ht="63" hidden="1">
      <c r="A112" s="289" t="s">
        <v>334</v>
      </c>
      <c r="B112" s="485" t="s">
        <v>596</v>
      </c>
      <c r="C112" s="477" t="s">
        <v>101</v>
      </c>
      <c r="D112" s="477" t="s">
        <v>361</v>
      </c>
      <c r="E112" s="477"/>
      <c r="F112" s="478">
        <f>F113</f>
        <v>1000</v>
      </c>
      <c r="G112" s="478">
        <f t="shared" ref="G112:H119" si="45">G113</f>
        <v>1000</v>
      </c>
      <c r="H112" s="478">
        <f t="shared" si="45"/>
        <v>1000</v>
      </c>
    </row>
    <row r="113" spans="1:8" ht="31.5" hidden="1">
      <c r="A113" s="193" t="s">
        <v>327</v>
      </c>
      <c r="B113" s="485" t="s">
        <v>596</v>
      </c>
      <c r="C113" s="477" t="s">
        <v>101</v>
      </c>
      <c r="D113" s="477" t="s">
        <v>361</v>
      </c>
      <c r="E113" s="477" t="s">
        <v>316</v>
      </c>
      <c r="F113" s="478">
        <f>F119</f>
        <v>1000</v>
      </c>
      <c r="G113" s="478">
        <f>G119</f>
        <v>1000</v>
      </c>
      <c r="H113" s="478">
        <f>H119</f>
        <v>1000</v>
      </c>
    </row>
    <row r="114" spans="1:8" ht="31.5">
      <c r="A114" s="256" t="s">
        <v>425</v>
      </c>
      <c r="B114" s="485" t="s">
        <v>596</v>
      </c>
      <c r="C114" s="480" t="s">
        <v>101</v>
      </c>
      <c r="D114" s="480" t="s">
        <v>423</v>
      </c>
      <c r="E114" s="480"/>
      <c r="F114" s="482">
        <f>F117</f>
        <v>2000</v>
      </c>
      <c r="G114" s="478"/>
      <c r="H114" s="478"/>
    </row>
    <row r="115" spans="1:8" ht="78.75">
      <c r="A115" s="481" t="s">
        <v>535</v>
      </c>
      <c r="B115" s="485" t="s">
        <v>596</v>
      </c>
      <c r="C115" s="480" t="s">
        <v>101</v>
      </c>
      <c r="D115" s="477" t="s">
        <v>534</v>
      </c>
      <c r="E115" s="477"/>
      <c r="F115" s="478">
        <f>F117</f>
        <v>2000</v>
      </c>
      <c r="G115" s="478"/>
      <c r="H115" s="478"/>
    </row>
    <row r="116" spans="1:8" ht="63">
      <c r="A116" s="289" t="s">
        <v>578</v>
      </c>
      <c r="B116" s="485" t="s">
        <v>596</v>
      </c>
      <c r="C116" s="480" t="s">
        <v>101</v>
      </c>
      <c r="D116" s="477" t="s">
        <v>424</v>
      </c>
      <c r="E116" s="477"/>
      <c r="F116" s="478">
        <f>F117</f>
        <v>2000</v>
      </c>
      <c r="G116" s="478"/>
      <c r="H116" s="478"/>
    </row>
    <row r="117" spans="1:8" ht="31.5">
      <c r="A117" s="193" t="s">
        <v>327</v>
      </c>
      <c r="B117" s="485" t="s">
        <v>596</v>
      </c>
      <c r="C117" s="480" t="s">
        <v>101</v>
      </c>
      <c r="D117" s="477" t="s">
        <v>424</v>
      </c>
      <c r="E117" s="477" t="s">
        <v>316</v>
      </c>
      <c r="F117" s="478">
        <f>F118</f>
        <v>2000</v>
      </c>
      <c r="G117" s="478"/>
      <c r="H117" s="478"/>
    </row>
    <row r="118" spans="1:8">
      <c r="A118" s="304" t="s">
        <v>287</v>
      </c>
      <c r="B118" s="485" t="s">
        <v>596</v>
      </c>
      <c r="C118" s="480" t="s">
        <v>101</v>
      </c>
      <c r="D118" s="477" t="s">
        <v>424</v>
      </c>
      <c r="E118" s="477" t="s">
        <v>466</v>
      </c>
      <c r="F118" s="478">
        <v>2000</v>
      </c>
      <c r="G118" s="478"/>
      <c r="H118" s="478"/>
    </row>
    <row r="119" spans="1:8" ht="38.25" customHeight="1">
      <c r="A119" s="483" t="s">
        <v>538</v>
      </c>
      <c r="B119" s="485" t="s">
        <v>596</v>
      </c>
      <c r="C119" s="480" t="s">
        <v>298</v>
      </c>
      <c r="D119" s="477"/>
      <c r="E119" s="477"/>
      <c r="F119" s="482">
        <f>F120</f>
        <v>1000</v>
      </c>
      <c r="G119" s="482">
        <f t="shared" si="45"/>
        <v>1000</v>
      </c>
      <c r="H119" s="482">
        <f t="shared" si="45"/>
        <v>1000</v>
      </c>
    </row>
    <row r="120" spans="1:8" ht="31.5">
      <c r="A120" s="28" t="s">
        <v>499</v>
      </c>
      <c r="B120" s="485" t="s">
        <v>596</v>
      </c>
      <c r="C120" s="480" t="s">
        <v>298</v>
      </c>
      <c r="D120" s="480" t="s">
        <v>363</v>
      </c>
      <c r="E120" s="480" t="s">
        <v>399</v>
      </c>
      <c r="F120" s="482">
        <f>F123</f>
        <v>1000</v>
      </c>
      <c r="G120" s="482">
        <f t="shared" ref="G120:H120" si="46">G123</f>
        <v>1000</v>
      </c>
      <c r="H120" s="482">
        <f t="shared" si="46"/>
        <v>1000</v>
      </c>
    </row>
    <row r="121" spans="1:8" ht="47.25">
      <c r="A121" s="496" t="s">
        <v>539</v>
      </c>
      <c r="B121" s="485" t="s">
        <v>596</v>
      </c>
      <c r="C121" s="477" t="s">
        <v>298</v>
      </c>
      <c r="D121" s="477" t="s">
        <v>573</v>
      </c>
      <c r="E121" s="477"/>
      <c r="F121" s="478">
        <f>F122</f>
        <v>1000</v>
      </c>
      <c r="G121" s="478">
        <f t="shared" ref="G121:H123" si="47">G122</f>
        <v>1000</v>
      </c>
      <c r="H121" s="478">
        <f t="shared" si="47"/>
        <v>1000</v>
      </c>
    </row>
    <row r="122" spans="1:8" ht="63">
      <c r="A122" s="289" t="s">
        <v>578</v>
      </c>
      <c r="B122" s="485" t="s">
        <v>596</v>
      </c>
      <c r="C122" s="477" t="s">
        <v>298</v>
      </c>
      <c r="D122" s="477" t="s">
        <v>572</v>
      </c>
      <c r="E122" s="477"/>
      <c r="F122" s="478">
        <f>F123</f>
        <v>1000</v>
      </c>
      <c r="G122" s="478">
        <f t="shared" si="47"/>
        <v>1000</v>
      </c>
      <c r="H122" s="478">
        <f t="shared" si="47"/>
        <v>1000</v>
      </c>
    </row>
    <row r="123" spans="1:8" ht="31.5">
      <c r="A123" s="193" t="s">
        <v>327</v>
      </c>
      <c r="B123" s="485" t="s">
        <v>596</v>
      </c>
      <c r="C123" s="477" t="s">
        <v>298</v>
      </c>
      <c r="D123" s="477" t="s">
        <v>572</v>
      </c>
      <c r="E123" s="477" t="s">
        <v>316</v>
      </c>
      <c r="F123" s="478">
        <f>F124</f>
        <v>1000</v>
      </c>
      <c r="G123" s="478">
        <f t="shared" si="47"/>
        <v>1000</v>
      </c>
      <c r="H123" s="478">
        <f t="shared" si="47"/>
        <v>1000</v>
      </c>
    </row>
    <row r="124" spans="1:8" s="110" customFormat="1">
      <c r="A124" s="304" t="s">
        <v>529</v>
      </c>
      <c r="B124" s="485" t="s">
        <v>596</v>
      </c>
      <c r="C124" s="477" t="s">
        <v>298</v>
      </c>
      <c r="D124" s="477" t="s">
        <v>572</v>
      </c>
      <c r="E124" s="477" t="s">
        <v>466</v>
      </c>
      <c r="F124" s="478">
        <v>1000</v>
      </c>
      <c r="G124" s="478">
        <v>1000</v>
      </c>
      <c r="H124" s="478">
        <v>1000</v>
      </c>
    </row>
    <row r="125" spans="1:8" s="110" customFormat="1" ht="35.25" customHeight="1">
      <c r="A125" s="256" t="s">
        <v>102</v>
      </c>
      <c r="B125" s="485" t="s">
        <v>596</v>
      </c>
      <c r="C125" s="480" t="s">
        <v>103</v>
      </c>
      <c r="D125" s="477"/>
      <c r="E125" s="477"/>
      <c r="F125" s="482">
        <f>F126</f>
        <v>244020.67</v>
      </c>
      <c r="G125" s="482" t="e">
        <f t="shared" ref="G125:H126" si="48">G126</f>
        <v>#REF!</v>
      </c>
      <c r="H125" s="482" t="e">
        <f t="shared" si="48"/>
        <v>#REF!</v>
      </c>
    </row>
    <row r="126" spans="1:8" s="110" customFormat="1" ht="25.5" customHeight="1">
      <c r="A126" s="256" t="s">
        <v>111</v>
      </c>
      <c r="B126" s="485" t="s">
        <v>596</v>
      </c>
      <c r="C126" s="480" t="s">
        <v>112</v>
      </c>
      <c r="D126" s="477"/>
      <c r="E126" s="477"/>
      <c r="F126" s="482">
        <f>F127+F161</f>
        <v>244020.67</v>
      </c>
      <c r="G126" s="482" t="e">
        <f t="shared" si="48"/>
        <v>#REF!</v>
      </c>
      <c r="H126" s="482" t="e">
        <f t="shared" si="48"/>
        <v>#REF!</v>
      </c>
    </row>
    <row r="127" spans="1:8" s="100" customFormat="1" ht="34.5" customHeight="1">
      <c r="A127" s="517" t="s">
        <v>604</v>
      </c>
      <c r="B127" s="485" t="s">
        <v>596</v>
      </c>
      <c r="C127" s="480" t="s">
        <v>112</v>
      </c>
      <c r="D127" s="480" t="s">
        <v>366</v>
      </c>
      <c r="E127" s="480" t="s">
        <v>399</v>
      </c>
      <c r="F127" s="482">
        <f>F137+F155+F158</f>
        <v>42000</v>
      </c>
      <c r="G127" s="482" t="e">
        <f>G137+G156</f>
        <v>#REF!</v>
      </c>
      <c r="H127" s="482" t="e">
        <f>H137+H156</f>
        <v>#REF!</v>
      </c>
    </row>
    <row r="128" spans="1:8" s="100" customFormat="1" ht="31.5" hidden="1">
      <c r="A128" s="449" t="s">
        <v>367</v>
      </c>
      <c r="B128" s="485" t="s">
        <v>596</v>
      </c>
      <c r="C128" s="480" t="s">
        <v>371</v>
      </c>
      <c r="D128" s="480" t="s">
        <v>368</v>
      </c>
      <c r="E128" s="480"/>
      <c r="F128" s="482">
        <f>F131</f>
        <v>0</v>
      </c>
      <c r="G128" s="482">
        <f t="shared" ref="G128:H128" si="49">G131</f>
        <v>0</v>
      </c>
      <c r="H128" s="482">
        <f t="shared" si="49"/>
        <v>0</v>
      </c>
    </row>
    <row r="129" spans="1:8" ht="94.5" hidden="1">
      <c r="A129" s="389" t="s">
        <v>501</v>
      </c>
      <c r="B129" s="485" t="s">
        <v>596</v>
      </c>
      <c r="C129" s="477" t="s">
        <v>371</v>
      </c>
      <c r="D129" s="477" t="s">
        <v>502</v>
      </c>
      <c r="E129" s="477"/>
      <c r="F129" s="478">
        <f>F130</f>
        <v>0</v>
      </c>
      <c r="G129" s="478">
        <f t="shared" ref="G129:H131" si="50">G130</f>
        <v>0</v>
      </c>
      <c r="H129" s="478">
        <f t="shared" si="50"/>
        <v>0</v>
      </c>
    </row>
    <row r="130" spans="1:8" ht="63" hidden="1">
      <c r="A130" s="289" t="s">
        <v>334</v>
      </c>
      <c r="B130" s="485" t="s">
        <v>596</v>
      </c>
      <c r="C130" s="477" t="s">
        <v>371</v>
      </c>
      <c r="D130" s="477" t="s">
        <v>369</v>
      </c>
      <c r="E130" s="477"/>
      <c r="F130" s="478">
        <f>F131</f>
        <v>0</v>
      </c>
      <c r="G130" s="478">
        <f t="shared" si="50"/>
        <v>0</v>
      </c>
      <c r="H130" s="478">
        <f t="shared" si="50"/>
        <v>0</v>
      </c>
    </row>
    <row r="131" spans="1:8" ht="31.5" hidden="1">
      <c r="A131" s="193" t="s">
        <v>327</v>
      </c>
      <c r="B131" s="485" t="s">
        <v>596</v>
      </c>
      <c r="C131" s="477" t="s">
        <v>371</v>
      </c>
      <c r="D131" s="477" t="s">
        <v>369</v>
      </c>
      <c r="E131" s="477" t="s">
        <v>316</v>
      </c>
      <c r="F131" s="478">
        <f>F132</f>
        <v>0</v>
      </c>
      <c r="G131" s="478">
        <f t="shared" si="50"/>
        <v>0</v>
      </c>
      <c r="H131" s="478">
        <f t="shared" si="50"/>
        <v>0</v>
      </c>
    </row>
    <row r="132" spans="1:8" ht="47.25" hidden="1">
      <c r="A132" s="304" t="s">
        <v>503</v>
      </c>
      <c r="B132" s="485" t="s">
        <v>596</v>
      </c>
      <c r="C132" s="477" t="s">
        <v>371</v>
      </c>
      <c r="D132" s="477" t="s">
        <v>369</v>
      </c>
      <c r="E132" s="477" t="s">
        <v>504</v>
      </c>
      <c r="F132" s="478"/>
      <c r="G132" s="478"/>
      <c r="H132" s="478"/>
    </row>
    <row r="133" spans="1:8" ht="31.5" hidden="1">
      <c r="A133" s="449" t="s">
        <v>505</v>
      </c>
      <c r="B133" s="485" t="s">
        <v>596</v>
      </c>
      <c r="C133" s="480" t="s">
        <v>112</v>
      </c>
      <c r="D133" s="480" t="s">
        <v>506</v>
      </c>
      <c r="E133" s="480"/>
      <c r="F133" s="482" t="e">
        <f>F136</f>
        <v>#REF!</v>
      </c>
      <c r="G133" s="482" t="e">
        <f t="shared" ref="G133:H133" si="51">G136</f>
        <v>#REF!</v>
      </c>
      <c r="H133" s="482" t="e">
        <f t="shared" si="51"/>
        <v>#REF!</v>
      </c>
    </row>
    <row r="134" spans="1:8" ht="31.5" hidden="1">
      <c r="A134" s="389" t="s">
        <v>507</v>
      </c>
      <c r="B134" s="485" t="s">
        <v>596</v>
      </c>
      <c r="C134" s="477" t="s">
        <v>112</v>
      </c>
      <c r="D134" s="477" t="s">
        <v>508</v>
      </c>
      <c r="E134" s="477"/>
      <c r="F134" s="478" t="e">
        <f>F135</f>
        <v>#REF!</v>
      </c>
      <c r="G134" s="478" t="e">
        <f t="shared" ref="G134:H135" si="52">G135</f>
        <v>#REF!</v>
      </c>
      <c r="H134" s="478" t="e">
        <f t="shared" si="52"/>
        <v>#REF!</v>
      </c>
    </row>
    <row r="135" spans="1:8" ht="63" hidden="1">
      <c r="A135" s="289" t="s">
        <v>334</v>
      </c>
      <c r="B135" s="485" t="s">
        <v>596</v>
      </c>
      <c r="C135" s="477" t="s">
        <v>112</v>
      </c>
      <c r="D135" s="477" t="s">
        <v>509</v>
      </c>
      <c r="E135" s="477"/>
      <c r="F135" s="478" t="e">
        <f>F136</f>
        <v>#REF!</v>
      </c>
      <c r="G135" s="478" t="e">
        <f t="shared" si="52"/>
        <v>#REF!</v>
      </c>
      <c r="H135" s="478" t="e">
        <f t="shared" si="52"/>
        <v>#REF!</v>
      </c>
    </row>
    <row r="136" spans="1:8" ht="31.5" hidden="1">
      <c r="A136" s="193" t="s">
        <v>327</v>
      </c>
      <c r="B136" s="485" t="s">
        <v>596</v>
      </c>
      <c r="C136" s="477" t="s">
        <v>112</v>
      </c>
      <c r="D136" s="477" t="s">
        <v>509</v>
      </c>
      <c r="E136" s="477" t="s">
        <v>316</v>
      </c>
      <c r="F136" s="478" t="e">
        <f>#REF!</f>
        <v>#REF!</v>
      </c>
      <c r="G136" s="478" t="e">
        <f>#REF!</f>
        <v>#REF!</v>
      </c>
      <c r="H136" s="478" t="e">
        <f>#REF!</f>
        <v>#REF!</v>
      </c>
    </row>
    <row r="137" spans="1:8" ht="31.5">
      <c r="A137" s="517" t="s">
        <v>605</v>
      </c>
      <c r="B137" s="485" t="s">
        <v>596</v>
      </c>
      <c r="C137" s="480" t="s">
        <v>112</v>
      </c>
      <c r="D137" s="480" t="s">
        <v>610</v>
      </c>
      <c r="E137" s="480"/>
      <c r="F137" s="482">
        <f>F148</f>
        <v>25000</v>
      </c>
      <c r="G137" s="482" t="e">
        <f>#REF!+G151+#REF!+#REF!</f>
        <v>#REF!</v>
      </c>
      <c r="H137" s="482" t="e">
        <f>#REF!+H151+#REF!+#REF!</f>
        <v>#REF!</v>
      </c>
    </row>
    <row r="138" spans="1:8" ht="31.5" hidden="1">
      <c r="A138" s="193" t="s">
        <v>510</v>
      </c>
      <c r="B138" s="485" t="s">
        <v>596</v>
      </c>
      <c r="C138" s="477" t="s">
        <v>112</v>
      </c>
      <c r="D138" s="477" t="s">
        <v>511</v>
      </c>
      <c r="E138" s="477"/>
      <c r="F138" s="478">
        <f>F139+F142+F144</f>
        <v>0</v>
      </c>
      <c r="G138" s="478">
        <f t="shared" ref="G138:H138" si="53">G139+G142+G144</f>
        <v>0</v>
      </c>
      <c r="H138" s="478">
        <f t="shared" si="53"/>
        <v>0</v>
      </c>
    </row>
    <row r="139" spans="1:8" ht="31.5" hidden="1">
      <c r="A139" s="193" t="s">
        <v>477</v>
      </c>
      <c r="B139" s="485" t="s">
        <v>596</v>
      </c>
      <c r="C139" s="477" t="s">
        <v>112</v>
      </c>
      <c r="D139" s="477" t="s">
        <v>512</v>
      </c>
      <c r="E139" s="477" t="s">
        <v>314</v>
      </c>
      <c r="F139" s="478">
        <f>F140+F141</f>
        <v>0</v>
      </c>
      <c r="G139" s="478">
        <f t="shared" ref="G139:H139" si="54">G140+G141</f>
        <v>0</v>
      </c>
      <c r="H139" s="478">
        <f t="shared" si="54"/>
        <v>0</v>
      </c>
    </row>
    <row r="140" spans="1:8" hidden="1">
      <c r="A140" s="304" t="s">
        <v>479</v>
      </c>
      <c r="B140" s="485" t="s">
        <v>596</v>
      </c>
      <c r="C140" s="477" t="s">
        <v>112</v>
      </c>
      <c r="D140" s="477" t="s">
        <v>513</v>
      </c>
      <c r="E140" s="477" t="s">
        <v>480</v>
      </c>
      <c r="F140" s="478"/>
      <c r="G140" s="478"/>
      <c r="H140" s="478"/>
    </row>
    <row r="141" spans="1:8" ht="63" hidden="1">
      <c r="A141" s="304" t="s">
        <v>481</v>
      </c>
      <c r="B141" s="485" t="s">
        <v>596</v>
      </c>
      <c r="C141" s="477" t="s">
        <v>112</v>
      </c>
      <c r="D141" s="477" t="s">
        <v>513</v>
      </c>
      <c r="E141" s="477" t="s">
        <v>482</v>
      </c>
      <c r="F141" s="478"/>
      <c r="G141" s="478"/>
      <c r="H141" s="478"/>
    </row>
    <row r="142" spans="1:8" ht="31.5" hidden="1">
      <c r="A142" s="193" t="s">
        <v>327</v>
      </c>
      <c r="B142" s="485" t="s">
        <v>596</v>
      </c>
      <c r="C142" s="477" t="s">
        <v>112</v>
      </c>
      <c r="D142" s="477" t="s">
        <v>514</v>
      </c>
      <c r="E142" s="477" t="s">
        <v>316</v>
      </c>
      <c r="F142" s="478">
        <f>F143</f>
        <v>0</v>
      </c>
      <c r="G142" s="478">
        <f t="shared" ref="G142:H142" si="55">G143</f>
        <v>0</v>
      </c>
      <c r="H142" s="478">
        <f t="shared" si="55"/>
        <v>0</v>
      </c>
    </row>
    <row r="143" spans="1:8" ht="31.5" hidden="1">
      <c r="A143" s="304" t="s">
        <v>465</v>
      </c>
      <c r="B143" s="485" t="s">
        <v>596</v>
      </c>
      <c r="C143" s="477" t="s">
        <v>112</v>
      </c>
      <c r="D143" s="477" t="s">
        <v>514</v>
      </c>
      <c r="E143" s="477" t="s">
        <v>466</v>
      </c>
      <c r="F143" s="478"/>
      <c r="G143" s="478"/>
      <c r="H143" s="478"/>
    </row>
    <row r="144" spans="1:8" hidden="1">
      <c r="A144" s="193" t="s">
        <v>328</v>
      </c>
      <c r="B144" s="485" t="s">
        <v>596</v>
      </c>
      <c r="C144" s="477" t="s">
        <v>112</v>
      </c>
      <c r="D144" s="477" t="s">
        <v>514</v>
      </c>
      <c r="E144" s="477" t="s">
        <v>467</v>
      </c>
      <c r="F144" s="478">
        <f>F145+F146</f>
        <v>0</v>
      </c>
      <c r="G144" s="478">
        <f t="shared" ref="G144:H144" si="56">G145+G146</f>
        <v>0</v>
      </c>
      <c r="H144" s="478">
        <f t="shared" si="56"/>
        <v>0</v>
      </c>
    </row>
    <row r="145" spans="1:8" ht="31.5" hidden="1">
      <c r="A145" s="304" t="s">
        <v>468</v>
      </c>
      <c r="B145" s="485" t="s">
        <v>596</v>
      </c>
      <c r="C145" s="477" t="s">
        <v>112</v>
      </c>
      <c r="D145" s="477" t="s">
        <v>514</v>
      </c>
      <c r="E145" s="477" t="s">
        <v>469</v>
      </c>
      <c r="F145" s="495"/>
      <c r="G145" s="495"/>
      <c r="H145" s="495"/>
    </row>
    <row r="146" spans="1:8" hidden="1">
      <c r="A146" s="304" t="s">
        <v>240</v>
      </c>
      <c r="B146" s="485" t="s">
        <v>596</v>
      </c>
      <c r="C146" s="477" t="s">
        <v>112</v>
      </c>
      <c r="D146" s="477" t="s">
        <v>514</v>
      </c>
      <c r="E146" s="477" t="s">
        <v>470</v>
      </c>
      <c r="F146" s="495"/>
      <c r="G146" s="495"/>
      <c r="H146" s="495"/>
    </row>
    <row r="147" spans="1:8" ht="47.25">
      <c r="A147" s="521" t="s">
        <v>606</v>
      </c>
      <c r="B147" s="485"/>
      <c r="C147" s="477"/>
      <c r="D147" s="477"/>
      <c r="E147" s="477"/>
      <c r="F147" s="495"/>
      <c r="G147" s="495"/>
      <c r="H147" s="495"/>
    </row>
    <row r="148" spans="1:8" ht="63">
      <c r="A148" s="289" t="s">
        <v>578</v>
      </c>
      <c r="B148" s="485" t="s">
        <v>596</v>
      </c>
      <c r="C148" s="480" t="s">
        <v>112</v>
      </c>
      <c r="D148" s="477" t="s">
        <v>611</v>
      </c>
      <c r="E148" s="477"/>
      <c r="F148" s="478">
        <f>F149</f>
        <v>25000</v>
      </c>
      <c r="G148" s="478">
        <f t="shared" ref="G148:H149" si="57">G149</f>
        <v>55000</v>
      </c>
      <c r="H148" s="478">
        <f t="shared" si="57"/>
        <v>55000</v>
      </c>
    </row>
    <row r="149" spans="1:8" ht="31.5">
      <c r="A149" s="193" t="s">
        <v>327</v>
      </c>
      <c r="B149" s="485" t="s">
        <v>596</v>
      </c>
      <c r="C149" s="480" t="s">
        <v>112</v>
      </c>
      <c r="D149" s="477" t="s">
        <v>611</v>
      </c>
      <c r="E149" s="477" t="s">
        <v>316</v>
      </c>
      <c r="F149" s="478">
        <f>F150</f>
        <v>25000</v>
      </c>
      <c r="G149" s="478">
        <f t="shared" si="57"/>
        <v>55000</v>
      </c>
      <c r="H149" s="478">
        <f t="shared" si="57"/>
        <v>55000</v>
      </c>
    </row>
    <row r="150" spans="1:8" s="110" customFormat="1">
      <c r="A150" s="304" t="s">
        <v>287</v>
      </c>
      <c r="B150" s="485" t="s">
        <v>596</v>
      </c>
      <c r="C150" s="480" t="s">
        <v>112</v>
      </c>
      <c r="D150" s="477" t="s">
        <v>611</v>
      </c>
      <c r="E150" s="477" t="s">
        <v>466</v>
      </c>
      <c r="F150" s="478">
        <v>25000</v>
      </c>
      <c r="G150" s="478">
        <v>55000</v>
      </c>
      <c r="H150" s="478">
        <v>55000</v>
      </c>
    </row>
    <row r="151" spans="1:8">
      <c r="A151" s="435" t="s">
        <v>612</v>
      </c>
      <c r="B151" s="485" t="s">
        <v>596</v>
      </c>
      <c r="C151" s="480" t="s">
        <v>112</v>
      </c>
      <c r="D151" s="477" t="s">
        <v>431</v>
      </c>
      <c r="E151" s="477"/>
      <c r="F151" s="478">
        <f>F152</f>
        <v>17000</v>
      </c>
      <c r="G151" s="478">
        <f t="shared" ref="G151:H154" si="58">G152</f>
        <v>9000</v>
      </c>
      <c r="H151" s="478">
        <f t="shared" si="58"/>
        <v>9000</v>
      </c>
    </row>
    <row r="152" spans="1:8" ht="31.5">
      <c r="A152" s="289" t="s">
        <v>613</v>
      </c>
      <c r="B152" s="485" t="s">
        <v>596</v>
      </c>
      <c r="C152" s="480" t="s">
        <v>112</v>
      </c>
      <c r="D152" s="477" t="s">
        <v>431</v>
      </c>
      <c r="E152" s="477"/>
      <c r="F152" s="478">
        <f>F154</f>
        <v>17000</v>
      </c>
      <c r="G152" s="478">
        <f>G154</f>
        <v>9000</v>
      </c>
      <c r="H152" s="478">
        <f>H154</f>
        <v>9000</v>
      </c>
    </row>
    <row r="153" spans="1:8" ht="63">
      <c r="A153" s="289" t="s">
        <v>578</v>
      </c>
      <c r="B153" s="485" t="s">
        <v>596</v>
      </c>
      <c r="C153" s="480" t="s">
        <v>112</v>
      </c>
      <c r="D153" s="477" t="s">
        <v>431</v>
      </c>
      <c r="E153" s="477"/>
      <c r="F153" s="478">
        <f>F155</f>
        <v>17000</v>
      </c>
      <c r="G153" s="478"/>
      <c r="H153" s="478"/>
    </row>
    <row r="154" spans="1:8" ht="31.5">
      <c r="A154" s="193" t="s">
        <v>327</v>
      </c>
      <c r="B154" s="485" t="s">
        <v>596</v>
      </c>
      <c r="C154" s="480" t="s">
        <v>112</v>
      </c>
      <c r="D154" s="477" t="s">
        <v>431</v>
      </c>
      <c r="E154" s="477" t="s">
        <v>316</v>
      </c>
      <c r="F154" s="478">
        <f>F155</f>
        <v>17000</v>
      </c>
      <c r="G154" s="478">
        <f t="shared" si="58"/>
        <v>9000</v>
      </c>
      <c r="H154" s="478">
        <f t="shared" si="58"/>
        <v>9000</v>
      </c>
    </row>
    <row r="155" spans="1:8" s="110" customFormat="1">
      <c r="A155" s="304" t="s">
        <v>287</v>
      </c>
      <c r="B155" s="485" t="s">
        <v>596</v>
      </c>
      <c r="C155" s="480" t="s">
        <v>112</v>
      </c>
      <c r="D155" s="477" t="s">
        <v>431</v>
      </c>
      <c r="E155" s="477" t="s">
        <v>466</v>
      </c>
      <c r="F155" s="478">
        <v>17000</v>
      </c>
      <c r="G155" s="478">
        <v>9000</v>
      </c>
      <c r="H155" s="478">
        <v>9000</v>
      </c>
    </row>
    <row r="156" spans="1:8" ht="47.25">
      <c r="A156" s="256" t="s">
        <v>541</v>
      </c>
      <c r="B156" s="485" t="s">
        <v>596</v>
      </c>
      <c r="C156" s="480" t="s">
        <v>112</v>
      </c>
      <c r="D156" s="480" t="s">
        <v>377</v>
      </c>
      <c r="E156" s="480"/>
      <c r="F156" s="482">
        <f>F160</f>
        <v>0</v>
      </c>
      <c r="G156" s="482" t="e">
        <f>G157+#REF!</f>
        <v>#REF!</v>
      </c>
      <c r="H156" s="482" t="e">
        <f>H157+#REF!</f>
        <v>#REF!</v>
      </c>
    </row>
    <row r="157" spans="1:8" ht="31.5">
      <c r="A157" s="257" t="s">
        <v>614</v>
      </c>
      <c r="B157" s="485" t="s">
        <v>596</v>
      </c>
      <c r="C157" s="477" t="s">
        <v>112</v>
      </c>
      <c r="D157" s="477" t="s">
        <v>515</v>
      </c>
      <c r="E157" s="477"/>
      <c r="F157" s="478">
        <f>F158</f>
        <v>0</v>
      </c>
      <c r="G157" s="478">
        <f t="shared" ref="G157:H159" si="59">G158</f>
        <v>7198</v>
      </c>
      <c r="H157" s="478">
        <f t="shared" si="59"/>
        <v>7198</v>
      </c>
    </row>
    <row r="158" spans="1:8" ht="63">
      <c r="A158" s="289" t="s">
        <v>578</v>
      </c>
      <c r="B158" s="485" t="s">
        <v>596</v>
      </c>
      <c r="C158" s="477" t="s">
        <v>112</v>
      </c>
      <c r="D158" s="477" t="s">
        <v>378</v>
      </c>
      <c r="E158" s="477"/>
      <c r="F158" s="478">
        <f>F159</f>
        <v>0</v>
      </c>
      <c r="G158" s="478">
        <f t="shared" si="59"/>
        <v>7198</v>
      </c>
      <c r="H158" s="478">
        <f t="shared" si="59"/>
        <v>7198</v>
      </c>
    </row>
    <row r="159" spans="1:8" ht="31.5">
      <c r="A159" s="193" t="s">
        <v>327</v>
      </c>
      <c r="B159" s="485" t="s">
        <v>596</v>
      </c>
      <c r="C159" s="477" t="s">
        <v>112</v>
      </c>
      <c r="D159" s="477" t="s">
        <v>378</v>
      </c>
      <c r="E159" s="477" t="s">
        <v>316</v>
      </c>
      <c r="F159" s="478">
        <f>F160</f>
        <v>0</v>
      </c>
      <c r="G159" s="478">
        <f t="shared" si="59"/>
        <v>7198</v>
      </c>
      <c r="H159" s="478">
        <f t="shared" si="59"/>
        <v>7198</v>
      </c>
    </row>
    <row r="160" spans="1:8">
      <c r="A160" s="304" t="s">
        <v>287</v>
      </c>
      <c r="B160" s="485" t="s">
        <v>596</v>
      </c>
      <c r="C160" s="477" t="s">
        <v>112</v>
      </c>
      <c r="D160" s="477" t="s">
        <v>378</v>
      </c>
      <c r="E160" s="477" t="s">
        <v>466</v>
      </c>
      <c r="F160" s="478">
        <v>0</v>
      </c>
      <c r="G160" s="478">
        <v>7198</v>
      </c>
      <c r="H160" s="478">
        <v>7198</v>
      </c>
    </row>
    <row r="161" spans="1:8" ht="47.25">
      <c r="A161" s="500" t="s">
        <v>304</v>
      </c>
      <c r="B161" s="485" t="s">
        <v>596</v>
      </c>
      <c r="C161" s="501" t="s">
        <v>112</v>
      </c>
      <c r="D161" s="501" t="s">
        <v>571</v>
      </c>
      <c r="E161" s="477"/>
      <c r="F161" s="502">
        <f>F162</f>
        <v>202020.67</v>
      </c>
      <c r="G161" s="478"/>
      <c r="H161" s="478"/>
    </row>
    <row r="162" spans="1:8" ht="47.25" customHeight="1">
      <c r="A162" s="500" t="s">
        <v>306</v>
      </c>
      <c r="B162" s="485" t="s">
        <v>596</v>
      </c>
      <c r="C162" s="501" t="s">
        <v>112</v>
      </c>
      <c r="D162" s="501" t="s">
        <v>570</v>
      </c>
      <c r="E162" s="477"/>
      <c r="F162" s="502">
        <f>F163</f>
        <v>202020.67</v>
      </c>
      <c r="G162" s="478"/>
      <c r="H162" s="478"/>
    </row>
    <row r="163" spans="1:8" ht="39.75" customHeight="1">
      <c r="A163" s="304" t="s">
        <v>516</v>
      </c>
      <c r="B163" s="485" t="s">
        <v>596</v>
      </c>
      <c r="C163" s="477" t="s">
        <v>112</v>
      </c>
      <c r="D163" s="477" t="s">
        <v>308</v>
      </c>
      <c r="E163" s="477"/>
      <c r="F163" s="478">
        <f>F164</f>
        <v>202020.67</v>
      </c>
      <c r="G163" s="482" t="e">
        <f t="shared" ref="G163:H163" si="60">G164</f>
        <v>#REF!</v>
      </c>
      <c r="H163" s="482" t="e">
        <f t="shared" si="60"/>
        <v>#REF!</v>
      </c>
    </row>
    <row r="164" spans="1:8" ht="30.75" customHeight="1">
      <c r="A164" s="304" t="s">
        <v>309</v>
      </c>
      <c r="B164" s="485" t="s">
        <v>596</v>
      </c>
      <c r="C164" s="477" t="s">
        <v>112</v>
      </c>
      <c r="D164" s="477" t="s">
        <v>308</v>
      </c>
      <c r="E164" s="477" t="s">
        <v>316</v>
      </c>
      <c r="F164" s="478">
        <f>F165</f>
        <v>202020.67</v>
      </c>
      <c r="G164" s="482" t="e">
        <f>G166</f>
        <v>#REF!</v>
      </c>
      <c r="H164" s="482" t="e">
        <f>H166</f>
        <v>#REF!</v>
      </c>
    </row>
    <row r="165" spans="1:8" ht="24" customHeight="1">
      <c r="A165" s="304" t="s">
        <v>287</v>
      </c>
      <c r="B165" s="485" t="s">
        <v>596</v>
      </c>
      <c r="C165" s="477" t="s">
        <v>112</v>
      </c>
      <c r="D165" s="477" t="s">
        <v>308</v>
      </c>
      <c r="E165" s="477" t="s">
        <v>466</v>
      </c>
      <c r="F165" s="478">
        <v>202020.67</v>
      </c>
      <c r="G165" s="478">
        <v>2316</v>
      </c>
      <c r="H165" s="478">
        <v>2316</v>
      </c>
    </row>
    <row r="166" spans="1:8" ht="19.5" customHeight="1">
      <c r="A166" s="259" t="s">
        <v>300</v>
      </c>
      <c r="B166" s="485" t="s">
        <v>596</v>
      </c>
      <c r="C166" s="480" t="s">
        <v>267</v>
      </c>
      <c r="D166" s="477"/>
      <c r="E166" s="477"/>
      <c r="F166" s="482">
        <f>F167+F174</f>
        <v>13000</v>
      </c>
      <c r="G166" s="482" t="e">
        <f>G167+G174</f>
        <v>#REF!</v>
      </c>
      <c r="H166" s="482" t="e">
        <f>H167+H174</f>
        <v>#REF!</v>
      </c>
    </row>
    <row r="167" spans="1:8" ht="38.25" customHeight="1">
      <c r="A167" s="259" t="s">
        <v>302</v>
      </c>
      <c r="B167" s="485" t="s">
        <v>596</v>
      </c>
      <c r="C167" s="480" t="s">
        <v>301</v>
      </c>
      <c r="D167" s="477"/>
      <c r="E167" s="477"/>
      <c r="F167" s="482">
        <f t="shared" ref="F167:F172" si="61">F168</f>
        <v>10000</v>
      </c>
      <c r="G167" s="482" t="e">
        <f>G168+#REF!</f>
        <v>#REF!</v>
      </c>
      <c r="H167" s="482" t="e">
        <f>H168+#REF!</f>
        <v>#REF!</v>
      </c>
    </row>
    <row r="168" spans="1:8" ht="38.25" customHeight="1">
      <c r="A168" s="259" t="s">
        <v>542</v>
      </c>
      <c r="B168" s="485" t="s">
        <v>596</v>
      </c>
      <c r="C168" s="480" t="s">
        <v>301</v>
      </c>
      <c r="D168" s="480" t="s">
        <v>320</v>
      </c>
      <c r="E168" s="477"/>
      <c r="F168" s="482">
        <f t="shared" si="61"/>
        <v>10000</v>
      </c>
      <c r="G168" s="482">
        <f t="shared" ref="G168:H172" si="62">G169</f>
        <v>13000</v>
      </c>
      <c r="H168" s="482">
        <f t="shared" si="62"/>
        <v>13000</v>
      </c>
    </row>
    <row r="169" spans="1:8" ht="38.25" customHeight="1">
      <c r="A169" s="259" t="s">
        <v>615</v>
      </c>
      <c r="B169" s="485" t="s">
        <v>596</v>
      </c>
      <c r="C169" s="480" t="s">
        <v>301</v>
      </c>
      <c r="D169" s="480" t="s">
        <v>443</v>
      </c>
      <c r="E169" s="477"/>
      <c r="F169" s="482">
        <f t="shared" si="61"/>
        <v>10000</v>
      </c>
      <c r="G169" s="482">
        <f t="shared" si="62"/>
        <v>13000</v>
      </c>
      <c r="H169" s="482">
        <f t="shared" si="62"/>
        <v>13000</v>
      </c>
    </row>
    <row r="170" spans="1:8" ht="47.25">
      <c r="A170" s="435" t="s">
        <v>544</v>
      </c>
      <c r="B170" s="485" t="s">
        <v>596</v>
      </c>
      <c r="C170" s="477" t="s">
        <v>301</v>
      </c>
      <c r="D170" s="477" t="s">
        <v>543</v>
      </c>
      <c r="E170" s="477"/>
      <c r="F170" s="478">
        <f t="shared" si="61"/>
        <v>10000</v>
      </c>
      <c r="G170" s="478">
        <f t="shared" si="62"/>
        <v>13000</v>
      </c>
      <c r="H170" s="478">
        <f t="shared" si="62"/>
        <v>13000</v>
      </c>
    </row>
    <row r="171" spans="1:8" ht="63">
      <c r="A171" s="289" t="s">
        <v>578</v>
      </c>
      <c r="B171" s="485" t="s">
        <v>596</v>
      </c>
      <c r="C171" s="477" t="s">
        <v>301</v>
      </c>
      <c r="D171" s="477" t="s">
        <v>444</v>
      </c>
      <c r="E171" s="477"/>
      <c r="F171" s="478">
        <f t="shared" si="61"/>
        <v>10000</v>
      </c>
      <c r="G171" s="478">
        <f t="shared" si="62"/>
        <v>13000</v>
      </c>
      <c r="H171" s="478">
        <f t="shared" si="62"/>
        <v>13000</v>
      </c>
    </row>
    <row r="172" spans="1:8" ht="31.5">
      <c r="A172" s="193" t="s">
        <v>327</v>
      </c>
      <c r="B172" s="485" t="s">
        <v>596</v>
      </c>
      <c r="C172" s="477" t="s">
        <v>301</v>
      </c>
      <c r="D172" s="477" t="s">
        <v>444</v>
      </c>
      <c r="E172" s="477" t="s">
        <v>316</v>
      </c>
      <c r="F172" s="478">
        <f t="shared" si="61"/>
        <v>10000</v>
      </c>
      <c r="G172" s="478">
        <f t="shared" si="62"/>
        <v>13000</v>
      </c>
      <c r="H172" s="478">
        <f t="shared" si="62"/>
        <v>13000</v>
      </c>
    </row>
    <row r="173" spans="1:8">
      <c r="A173" s="304" t="s">
        <v>287</v>
      </c>
      <c r="B173" s="485" t="s">
        <v>596</v>
      </c>
      <c r="C173" s="477" t="s">
        <v>301</v>
      </c>
      <c r="D173" s="477" t="s">
        <v>444</v>
      </c>
      <c r="E173" s="477" t="s">
        <v>466</v>
      </c>
      <c r="F173" s="478">
        <v>10000</v>
      </c>
      <c r="G173" s="478">
        <v>13000</v>
      </c>
      <c r="H173" s="478">
        <v>13000</v>
      </c>
    </row>
    <row r="174" spans="1:8">
      <c r="A174" s="256" t="s">
        <v>242</v>
      </c>
      <c r="B174" s="485" t="s">
        <v>596</v>
      </c>
      <c r="C174" s="480" t="s">
        <v>266</v>
      </c>
      <c r="D174" s="477"/>
      <c r="E174" s="477"/>
      <c r="F174" s="482">
        <f t="shared" ref="F174:F179" si="63">F175</f>
        <v>3000</v>
      </c>
      <c r="G174" s="482" t="e">
        <f t="shared" ref="G174:H174" si="64">G175</f>
        <v>#REF!</v>
      </c>
      <c r="H174" s="482" t="e">
        <f t="shared" si="64"/>
        <v>#REF!</v>
      </c>
    </row>
    <row r="175" spans="1:8" ht="31.5">
      <c r="A175" s="446" t="s">
        <v>517</v>
      </c>
      <c r="B175" s="485" t="s">
        <v>596</v>
      </c>
      <c r="C175" s="480" t="s">
        <v>266</v>
      </c>
      <c r="D175" s="480" t="s">
        <v>380</v>
      </c>
      <c r="E175" s="480"/>
      <c r="F175" s="493">
        <f t="shared" si="63"/>
        <v>3000</v>
      </c>
      <c r="G175" s="493" t="e">
        <f>G176+#REF!</f>
        <v>#REF!</v>
      </c>
      <c r="H175" s="493" t="e">
        <f>H176+#REF!</f>
        <v>#REF!</v>
      </c>
    </row>
    <row r="176" spans="1:8" ht="47.25">
      <c r="A176" s="449" t="s">
        <v>616</v>
      </c>
      <c r="B176" s="485" t="s">
        <v>596</v>
      </c>
      <c r="C176" s="480" t="s">
        <v>266</v>
      </c>
      <c r="D176" s="480" t="s">
        <v>381</v>
      </c>
      <c r="E176" s="480"/>
      <c r="F176" s="482">
        <f t="shared" si="63"/>
        <v>3000</v>
      </c>
      <c r="G176" s="482" t="e">
        <f>#REF!+#REF!</f>
        <v>#REF!</v>
      </c>
      <c r="H176" s="482" t="e">
        <f>#REF!+#REF!</f>
        <v>#REF!</v>
      </c>
    </row>
    <row r="177" spans="1:8" ht="31.5">
      <c r="A177" s="436" t="s">
        <v>545</v>
      </c>
      <c r="B177" s="485" t="s">
        <v>596</v>
      </c>
      <c r="C177" s="477" t="s">
        <v>266</v>
      </c>
      <c r="D177" s="477" t="s">
        <v>546</v>
      </c>
      <c r="E177" s="477"/>
      <c r="F177" s="478">
        <f t="shared" si="63"/>
        <v>3000</v>
      </c>
      <c r="G177" s="478">
        <f>G178</f>
        <v>2000</v>
      </c>
      <c r="H177" s="478">
        <f>H178</f>
        <v>2000</v>
      </c>
    </row>
    <row r="178" spans="1:8" ht="63">
      <c r="A178" s="289" t="s">
        <v>578</v>
      </c>
      <c r="B178" s="485" t="s">
        <v>596</v>
      </c>
      <c r="C178" s="477" t="s">
        <v>266</v>
      </c>
      <c r="D178" s="477" t="s">
        <v>451</v>
      </c>
      <c r="E178" s="477"/>
      <c r="F178" s="478">
        <f t="shared" si="63"/>
        <v>3000</v>
      </c>
      <c r="G178" s="478">
        <f t="shared" ref="G178:H179" si="65">G179</f>
        <v>2000</v>
      </c>
      <c r="H178" s="478">
        <f t="shared" si="65"/>
        <v>2000</v>
      </c>
    </row>
    <row r="179" spans="1:8" ht="31.5">
      <c r="A179" s="193" t="s">
        <v>327</v>
      </c>
      <c r="B179" s="485" t="s">
        <v>596</v>
      </c>
      <c r="C179" s="477" t="s">
        <v>266</v>
      </c>
      <c r="D179" s="477" t="s">
        <v>451</v>
      </c>
      <c r="E179" s="477" t="s">
        <v>316</v>
      </c>
      <c r="F179" s="478">
        <f t="shared" si="63"/>
        <v>3000</v>
      </c>
      <c r="G179" s="478">
        <f t="shared" si="65"/>
        <v>2000</v>
      </c>
      <c r="H179" s="478">
        <f t="shared" si="65"/>
        <v>2000</v>
      </c>
    </row>
    <row r="180" spans="1:8">
      <c r="A180" s="304" t="s">
        <v>287</v>
      </c>
      <c r="B180" s="485" t="s">
        <v>596</v>
      </c>
      <c r="C180" s="477" t="s">
        <v>266</v>
      </c>
      <c r="D180" s="477" t="s">
        <v>451</v>
      </c>
      <c r="E180" s="477" t="s">
        <v>466</v>
      </c>
      <c r="F180" s="478">
        <v>3000</v>
      </c>
      <c r="G180" s="478">
        <v>2000</v>
      </c>
      <c r="H180" s="478">
        <v>2000</v>
      </c>
    </row>
    <row r="181" spans="1:8">
      <c r="A181" s="256" t="s">
        <v>106</v>
      </c>
      <c r="B181" s="485" t="s">
        <v>596</v>
      </c>
      <c r="C181" s="480" t="s">
        <v>107</v>
      </c>
      <c r="D181" s="477"/>
      <c r="E181" s="477"/>
      <c r="F181" s="482">
        <f>F182</f>
        <v>762216.33</v>
      </c>
      <c r="G181" s="482" t="e">
        <f t="shared" ref="G181:H182" si="66">G182</f>
        <v>#REF!</v>
      </c>
      <c r="H181" s="482" t="e">
        <f t="shared" si="66"/>
        <v>#REF!</v>
      </c>
    </row>
    <row r="182" spans="1:8">
      <c r="A182" s="446" t="s">
        <v>108</v>
      </c>
      <c r="B182" s="485" t="s">
        <v>596</v>
      </c>
      <c r="C182" s="480" t="s">
        <v>109</v>
      </c>
      <c r="D182" s="477"/>
      <c r="E182" s="477"/>
      <c r="F182" s="482">
        <f>F183</f>
        <v>762216.33</v>
      </c>
      <c r="G182" s="482" t="e">
        <f t="shared" si="66"/>
        <v>#REF!</v>
      </c>
      <c r="H182" s="482" t="e">
        <f t="shared" si="66"/>
        <v>#REF!</v>
      </c>
    </row>
    <row r="183" spans="1:8" ht="31.5">
      <c r="A183" s="446" t="s">
        <v>517</v>
      </c>
      <c r="B183" s="485" t="s">
        <v>596</v>
      </c>
      <c r="C183" s="480" t="s">
        <v>109</v>
      </c>
      <c r="D183" s="480" t="s">
        <v>380</v>
      </c>
      <c r="E183" s="477"/>
      <c r="F183" s="482">
        <f>F184</f>
        <v>762216.33</v>
      </c>
      <c r="G183" s="482" t="e">
        <f>G184+#REF!</f>
        <v>#REF!</v>
      </c>
      <c r="H183" s="482" t="e">
        <f>H184+#REF!</f>
        <v>#REF!</v>
      </c>
    </row>
    <row r="184" spans="1:8" ht="31.5">
      <c r="A184" s="446" t="s">
        <v>382</v>
      </c>
      <c r="B184" s="485" t="s">
        <v>596</v>
      </c>
      <c r="C184" s="480" t="s">
        <v>109</v>
      </c>
      <c r="D184" s="480" t="s">
        <v>383</v>
      </c>
      <c r="E184" s="480"/>
      <c r="F184" s="482">
        <f>F185</f>
        <v>762216.33</v>
      </c>
      <c r="G184" s="482" t="e">
        <f>G185+#REF!</f>
        <v>#REF!</v>
      </c>
      <c r="H184" s="482" t="e">
        <f>H185+#REF!</f>
        <v>#REF!</v>
      </c>
    </row>
    <row r="185" spans="1:8" ht="31.5">
      <c r="A185" s="304" t="s">
        <v>518</v>
      </c>
      <c r="B185" s="485" t="s">
        <v>596</v>
      </c>
      <c r="C185" s="477" t="s">
        <v>109</v>
      </c>
      <c r="D185" s="477" t="s">
        <v>519</v>
      </c>
      <c r="E185" s="477"/>
      <c r="F185" s="478">
        <f>F186+F190+F194+F201</f>
        <v>762216.33</v>
      </c>
      <c r="G185" s="478">
        <f t="shared" ref="G185:H185" si="67">G186+G190+G192</f>
        <v>395014.51</v>
      </c>
      <c r="H185" s="478">
        <f t="shared" si="67"/>
        <v>395014.51</v>
      </c>
    </row>
    <row r="186" spans="1:8" ht="31.5">
      <c r="A186" s="193" t="s">
        <v>477</v>
      </c>
      <c r="B186" s="485" t="s">
        <v>596</v>
      </c>
      <c r="C186" s="477" t="s">
        <v>109</v>
      </c>
      <c r="D186" s="477" t="s">
        <v>384</v>
      </c>
      <c r="E186" s="477" t="s">
        <v>520</v>
      </c>
      <c r="F186" s="478">
        <f>F187+F188+F189</f>
        <v>658206</v>
      </c>
      <c r="G186" s="478">
        <f t="shared" ref="G186:H186" si="68">G187+G188+G189</f>
        <v>369014.51</v>
      </c>
      <c r="H186" s="478">
        <f t="shared" si="68"/>
        <v>369014.51</v>
      </c>
    </row>
    <row r="187" spans="1:8">
      <c r="A187" s="304" t="s">
        <v>479</v>
      </c>
      <c r="B187" s="485" t="s">
        <v>596</v>
      </c>
      <c r="C187" s="477" t="s">
        <v>109</v>
      </c>
      <c r="D187" s="477" t="s">
        <v>384</v>
      </c>
      <c r="E187" s="477" t="s">
        <v>480</v>
      </c>
      <c r="F187" s="478">
        <v>506000</v>
      </c>
      <c r="G187" s="478">
        <v>280414.51</v>
      </c>
      <c r="H187" s="478">
        <v>280414.51</v>
      </c>
    </row>
    <row r="188" spans="1:8" ht="47.25">
      <c r="A188" s="304" t="s">
        <v>122</v>
      </c>
      <c r="B188" s="485" t="s">
        <v>596</v>
      </c>
      <c r="C188" s="494" t="s">
        <v>109</v>
      </c>
      <c r="D188" s="477" t="s">
        <v>385</v>
      </c>
      <c r="E188" s="494" t="s">
        <v>547</v>
      </c>
      <c r="F188" s="495"/>
      <c r="G188" s="495">
        <v>4000</v>
      </c>
      <c r="H188" s="495">
        <v>4000</v>
      </c>
    </row>
    <row r="189" spans="1:8" ht="63">
      <c r="A189" s="304" t="s">
        <v>481</v>
      </c>
      <c r="B189" s="485" t="s">
        <v>596</v>
      </c>
      <c r="C189" s="477" t="s">
        <v>109</v>
      </c>
      <c r="D189" s="477" t="s">
        <v>384</v>
      </c>
      <c r="E189" s="477" t="s">
        <v>482</v>
      </c>
      <c r="F189" s="478">
        <v>152206</v>
      </c>
      <c r="G189" s="478">
        <v>84600</v>
      </c>
      <c r="H189" s="478">
        <v>84600</v>
      </c>
    </row>
    <row r="190" spans="1:8" ht="31.5">
      <c r="A190" s="193" t="s">
        <v>464</v>
      </c>
      <c r="B190" s="485" t="s">
        <v>596</v>
      </c>
      <c r="C190" s="477" t="s">
        <v>109</v>
      </c>
      <c r="D190" s="477" t="s">
        <v>385</v>
      </c>
      <c r="E190" s="477" t="s">
        <v>316</v>
      </c>
      <c r="F190" s="478">
        <f>F191</f>
        <v>2000</v>
      </c>
      <c r="G190" s="478">
        <f t="shared" ref="G190:H190" si="69">G191</f>
        <v>25000</v>
      </c>
      <c r="H190" s="478">
        <f t="shared" si="69"/>
        <v>25000</v>
      </c>
    </row>
    <row r="191" spans="1:8">
      <c r="A191" s="304" t="s">
        <v>287</v>
      </c>
      <c r="B191" s="485" t="s">
        <v>596</v>
      </c>
      <c r="C191" s="477" t="s">
        <v>109</v>
      </c>
      <c r="D191" s="477" t="s">
        <v>385</v>
      </c>
      <c r="E191" s="477" t="s">
        <v>466</v>
      </c>
      <c r="F191" s="478">
        <v>2000</v>
      </c>
      <c r="G191" s="478">
        <v>25000</v>
      </c>
      <c r="H191" s="478">
        <v>25000</v>
      </c>
    </row>
    <row r="192" spans="1:8">
      <c r="A192" s="193" t="s">
        <v>417</v>
      </c>
      <c r="B192" s="485" t="s">
        <v>596</v>
      </c>
      <c r="C192" s="477" t="s">
        <v>109</v>
      </c>
      <c r="D192" s="477" t="s">
        <v>385</v>
      </c>
      <c r="E192" s="477" t="s">
        <v>329</v>
      </c>
      <c r="F192" s="478">
        <f>F193+F194</f>
        <v>1000</v>
      </c>
      <c r="G192" s="478">
        <f t="shared" ref="G192:H192" si="70">G193+G194</f>
        <v>1000</v>
      </c>
      <c r="H192" s="478">
        <f t="shared" si="70"/>
        <v>1000</v>
      </c>
    </row>
    <row r="193" spans="1:8" ht="31.5" hidden="1">
      <c r="A193" s="304" t="s">
        <v>468</v>
      </c>
      <c r="B193" s="485" t="s">
        <v>596</v>
      </c>
      <c r="C193" s="477" t="s">
        <v>109</v>
      </c>
      <c r="D193" s="477" t="s">
        <v>385</v>
      </c>
      <c r="E193" s="477" t="s">
        <v>469</v>
      </c>
      <c r="F193" s="478"/>
      <c r="G193" s="478"/>
      <c r="H193" s="478"/>
    </row>
    <row r="194" spans="1:8">
      <c r="A194" s="304" t="s">
        <v>240</v>
      </c>
      <c r="B194" s="485" t="s">
        <v>596</v>
      </c>
      <c r="C194" s="477" t="s">
        <v>109</v>
      </c>
      <c r="D194" s="477" t="s">
        <v>448</v>
      </c>
      <c r="E194" s="477" t="s">
        <v>470</v>
      </c>
      <c r="F194" s="478">
        <v>1000</v>
      </c>
      <c r="G194" s="478">
        <v>1000</v>
      </c>
      <c r="H194" s="478">
        <v>1000</v>
      </c>
    </row>
    <row r="195" spans="1:8" ht="63" hidden="1">
      <c r="A195" s="446" t="s">
        <v>521</v>
      </c>
      <c r="B195" s="485" t="s">
        <v>596</v>
      </c>
      <c r="C195" s="480" t="s">
        <v>391</v>
      </c>
      <c r="D195" s="480" t="s">
        <v>388</v>
      </c>
      <c r="E195" s="480"/>
      <c r="F195" s="482" t="e">
        <f>F197+F200</f>
        <v>#REF!</v>
      </c>
      <c r="G195" s="482" t="e">
        <f t="shared" ref="G195:H195" si="71">G197+G200</f>
        <v>#REF!</v>
      </c>
      <c r="H195" s="482" t="e">
        <f t="shared" si="71"/>
        <v>#REF!</v>
      </c>
    </row>
    <row r="196" spans="1:8" ht="31.5" hidden="1">
      <c r="A196" s="304" t="s">
        <v>522</v>
      </c>
      <c r="B196" s="485" t="s">
        <v>596</v>
      </c>
      <c r="C196" s="477" t="s">
        <v>391</v>
      </c>
      <c r="D196" s="477" t="s">
        <v>523</v>
      </c>
      <c r="E196" s="477"/>
      <c r="F196" s="478"/>
      <c r="G196" s="478"/>
      <c r="H196" s="478"/>
    </row>
    <row r="197" spans="1:8" ht="31.5" hidden="1">
      <c r="A197" s="193" t="s">
        <v>477</v>
      </c>
      <c r="B197" s="485" t="s">
        <v>596</v>
      </c>
      <c r="C197" s="477" t="s">
        <v>391</v>
      </c>
      <c r="D197" s="477" t="s">
        <v>389</v>
      </c>
      <c r="E197" s="477" t="s">
        <v>520</v>
      </c>
      <c r="F197" s="478">
        <f>F198+F199</f>
        <v>0</v>
      </c>
      <c r="G197" s="478">
        <f t="shared" ref="G197:H197" si="72">G198+G199</f>
        <v>0</v>
      </c>
      <c r="H197" s="478">
        <f t="shared" si="72"/>
        <v>0</v>
      </c>
    </row>
    <row r="198" spans="1:8" hidden="1">
      <c r="A198" s="304" t="s">
        <v>479</v>
      </c>
      <c r="B198" s="485" t="s">
        <v>596</v>
      </c>
      <c r="C198" s="477" t="s">
        <v>391</v>
      </c>
      <c r="D198" s="477" t="s">
        <v>389</v>
      </c>
      <c r="E198" s="477" t="s">
        <v>480</v>
      </c>
      <c r="F198" s="478"/>
      <c r="G198" s="478"/>
      <c r="H198" s="478"/>
    </row>
    <row r="199" spans="1:8" ht="63" hidden="1">
      <c r="A199" s="304" t="s">
        <v>481</v>
      </c>
      <c r="B199" s="485" t="s">
        <v>596</v>
      </c>
      <c r="C199" s="477" t="s">
        <v>391</v>
      </c>
      <c r="D199" s="477" t="s">
        <v>389</v>
      </c>
      <c r="E199" s="477" t="s">
        <v>482</v>
      </c>
      <c r="F199" s="478"/>
      <c r="G199" s="478"/>
      <c r="H199" s="478"/>
    </row>
    <row r="200" spans="1:8" ht="31.5" hidden="1">
      <c r="A200" s="193" t="s">
        <v>464</v>
      </c>
      <c r="B200" s="485" t="s">
        <v>596</v>
      </c>
      <c r="C200" s="477" t="s">
        <v>391</v>
      </c>
      <c r="D200" s="477" t="s">
        <v>392</v>
      </c>
      <c r="E200" s="477" t="s">
        <v>316</v>
      </c>
      <c r="F200" s="478" t="e">
        <f>#REF!</f>
        <v>#REF!</v>
      </c>
      <c r="G200" s="478" t="e">
        <f>#REF!</f>
        <v>#REF!</v>
      </c>
      <c r="H200" s="478" t="e">
        <f>#REF!</f>
        <v>#REF!</v>
      </c>
    </row>
    <row r="201" spans="1:8" ht="47.25">
      <c r="A201" s="562" t="s">
        <v>304</v>
      </c>
      <c r="B201" s="485" t="s">
        <v>596</v>
      </c>
      <c r="C201" s="477" t="s">
        <v>109</v>
      </c>
      <c r="D201" s="501" t="s">
        <v>571</v>
      </c>
      <c r="E201" s="477"/>
      <c r="F201" s="478">
        <f>F202</f>
        <v>101010.33</v>
      </c>
      <c r="G201" s="478"/>
      <c r="H201" s="478"/>
    </row>
    <row r="202" spans="1:8" ht="47.25">
      <c r="A202" s="562" t="s">
        <v>306</v>
      </c>
      <c r="B202" s="485" t="s">
        <v>596</v>
      </c>
      <c r="C202" s="477" t="s">
        <v>109</v>
      </c>
      <c r="D202" s="501" t="s">
        <v>570</v>
      </c>
      <c r="E202" s="477"/>
      <c r="F202" s="478">
        <f>F203</f>
        <v>101010.33</v>
      </c>
      <c r="G202" s="478"/>
      <c r="H202" s="478"/>
    </row>
    <row r="203" spans="1:8" ht="31.5">
      <c r="A203" s="304" t="s">
        <v>516</v>
      </c>
      <c r="B203" s="485" t="s">
        <v>596</v>
      </c>
      <c r="C203" s="477" t="s">
        <v>109</v>
      </c>
      <c r="D203" s="477" t="s">
        <v>308</v>
      </c>
      <c r="E203" s="477"/>
      <c r="F203" s="478">
        <f>F204</f>
        <v>101010.33</v>
      </c>
      <c r="G203" s="478"/>
      <c r="H203" s="478"/>
    </row>
    <row r="204" spans="1:8" ht="31.5">
      <c r="A204" s="304" t="s">
        <v>309</v>
      </c>
      <c r="B204" s="485" t="s">
        <v>596</v>
      </c>
      <c r="C204" s="477" t="s">
        <v>109</v>
      </c>
      <c r="D204" s="477" t="s">
        <v>308</v>
      </c>
      <c r="E204" s="477" t="s">
        <v>316</v>
      </c>
      <c r="F204" s="478">
        <f>F205</f>
        <v>101010.33</v>
      </c>
      <c r="G204" s="478"/>
      <c r="H204" s="478"/>
    </row>
    <row r="205" spans="1:8">
      <c r="A205" s="304" t="s">
        <v>287</v>
      </c>
      <c r="B205" s="485" t="s">
        <v>596</v>
      </c>
      <c r="C205" s="477" t="s">
        <v>109</v>
      </c>
      <c r="D205" s="477" t="s">
        <v>308</v>
      </c>
      <c r="E205" s="477" t="s">
        <v>466</v>
      </c>
      <c r="F205" s="478">
        <v>101010.33</v>
      </c>
      <c r="G205" s="478"/>
      <c r="H205" s="478"/>
    </row>
    <row r="206" spans="1:8" ht="20.25" customHeight="1">
      <c r="A206" s="256" t="s">
        <v>303</v>
      </c>
      <c r="B206" s="485" t="s">
        <v>596</v>
      </c>
      <c r="C206" s="480" t="s">
        <v>551</v>
      </c>
      <c r="D206" s="480"/>
      <c r="E206" s="480"/>
      <c r="F206" s="482">
        <f>F208</f>
        <v>152004</v>
      </c>
      <c r="G206" s="482"/>
      <c r="H206" s="482"/>
    </row>
    <row r="207" spans="1:8" ht="30" customHeight="1">
      <c r="A207" s="449" t="s">
        <v>185</v>
      </c>
      <c r="B207" s="485" t="s">
        <v>596</v>
      </c>
      <c r="C207" s="480" t="s">
        <v>188</v>
      </c>
      <c r="D207" s="480"/>
      <c r="E207" s="480"/>
      <c r="F207" s="482">
        <f t="shared" ref="F207:F210" si="73">F208</f>
        <v>152004</v>
      </c>
      <c r="G207" s="482">
        <f t="shared" ref="G207:G210" si="74">G208</f>
        <v>139200</v>
      </c>
      <c r="H207" s="482">
        <f t="shared" ref="H207:H210" si="75">H208</f>
        <v>139200</v>
      </c>
    </row>
    <row r="208" spans="1:8" ht="30" customHeight="1">
      <c r="A208" s="282" t="s">
        <v>550</v>
      </c>
      <c r="B208" s="485" t="s">
        <v>596</v>
      </c>
      <c r="C208" s="480" t="s">
        <v>188</v>
      </c>
      <c r="D208" s="480" t="s">
        <v>320</v>
      </c>
      <c r="E208" s="480"/>
      <c r="F208" s="482">
        <f t="shared" si="73"/>
        <v>152004</v>
      </c>
      <c r="G208" s="482">
        <f t="shared" si="74"/>
        <v>139200</v>
      </c>
      <c r="H208" s="482">
        <f t="shared" si="75"/>
        <v>139200</v>
      </c>
    </row>
    <row r="209" spans="1:8" ht="30" customHeight="1">
      <c r="A209" s="434" t="s">
        <v>437</v>
      </c>
      <c r="B209" s="485" t="s">
        <v>596</v>
      </c>
      <c r="C209" s="480" t="s">
        <v>188</v>
      </c>
      <c r="D209" s="480" t="s">
        <v>439</v>
      </c>
      <c r="E209" s="480"/>
      <c r="F209" s="482">
        <f t="shared" si="73"/>
        <v>152004</v>
      </c>
      <c r="G209" s="482">
        <f t="shared" si="74"/>
        <v>139200</v>
      </c>
      <c r="H209" s="482">
        <f t="shared" si="75"/>
        <v>139200</v>
      </c>
    </row>
    <row r="210" spans="1:8" ht="51" customHeight="1">
      <c r="A210" s="497" t="s">
        <v>549</v>
      </c>
      <c r="B210" s="485" t="s">
        <v>596</v>
      </c>
      <c r="C210" s="477" t="s">
        <v>188</v>
      </c>
      <c r="D210" s="477" t="s">
        <v>552</v>
      </c>
      <c r="E210" s="477"/>
      <c r="F210" s="478">
        <f t="shared" si="73"/>
        <v>152004</v>
      </c>
      <c r="G210" s="478">
        <f t="shared" si="74"/>
        <v>139200</v>
      </c>
      <c r="H210" s="478">
        <f t="shared" si="75"/>
        <v>139200</v>
      </c>
    </row>
    <row r="211" spans="1:8" ht="36.75" customHeight="1">
      <c r="A211" s="257" t="s">
        <v>438</v>
      </c>
      <c r="B211" s="485" t="s">
        <v>596</v>
      </c>
      <c r="C211" s="477" t="s">
        <v>188</v>
      </c>
      <c r="D211" s="477" t="s">
        <v>440</v>
      </c>
      <c r="E211" s="477" t="s">
        <v>554</v>
      </c>
      <c r="F211" s="478">
        <f>F212</f>
        <v>152004</v>
      </c>
      <c r="G211" s="478">
        <f>G217</f>
        <v>139200</v>
      </c>
      <c r="H211" s="478">
        <f>H217</f>
        <v>139200</v>
      </c>
    </row>
    <row r="212" spans="1:8" ht="36.75" customHeight="1">
      <c r="A212" s="257" t="s">
        <v>555</v>
      </c>
      <c r="B212" s="485" t="s">
        <v>596</v>
      </c>
      <c r="C212" s="477" t="s">
        <v>188</v>
      </c>
      <c r="D212" s="477" t="s">
        <v>440</v>
      </c>
      <c r="E212" s="477" t="s">
        <v>553</v>
      </c>
      <c r="F212" s="478">
        <v>152004</v>
      </c>
      <c r="G212" s="478"/>
      <c r="H212" s="478"/>
    </row>
    <row r="213" spans="1:8" ht="36.75" customHeight="1">
      <c r="A213" s="256" t="s">
        <v>617</v>
      </c>
      <c r="B213" s="485" t="s">
        <v>596</v>
      </c>
      <c r="C213" s="480" t="s">
        <v>618</v>
      </c>
      <c r="D213" s="480" t="s">
        <v>622</v>
      </c>
      <c r="E213" s="480"/>
      <c r="F213" s="482">
        <f t="shared" ref="F213:F219" si="76">F214</f>
        <v>1000</v>
      </c>
      <c r="G213" s="478"/>
      <c r="H213" s="478"/>
    </row>
    <row r="214" spans="1:8" ht="36.75" customHeight="1">
      <c r="A214" s="256" t="s">
        <v>619</v>
      </c>
      <c r="B214" s="485" t="s">
        <v>596</v>
      </c>
      <c r="C214" s="480" t="s">
        <v>397</v>
      </c>
      <c r="D214" s="480" t="s">
        <v>623</v>
      </c>
      <c r="E214" s="480"/>
      <c r="F214" s="482">
        <f t="shared" si="76"/>
        <v>1000</v>
      </c>
      <c r="G214" s="478"/>
      <c r="H214" s="478"/>
    </row>
    <row r="215" spans="1:8" ht="36.75" customHeight="1">
      <c r="A215" s="522" t="s">
        <v>517</v>
      </c>
      <c r="B215" s="485" t="s">
        <v>596</v>
      </c>
      <c r="C215" s="477" t="s">
        <v>397</v>
      </c>
      <c r="D215" s="477" t="s">
        <v>624</v>
      </c>
      <c r="E215" s="477"/>
      <c r="F215" s="478">
        <f t="shared" si="76"/>
        <v>1000</v>
      </c>
      <c r="G215" s="478"/>
      <c r="H215" s="478"/>
    </row>
    <row r="216" spans="1:8" ht="36.75" customHeight="1">
      <c r="A216" s="257" t="s">
        <v>620</v>
      </c>
      <c r="B216" s="485" t="s">
        <v>596</v>
      </c>
      <c r="C216" s="477" t="s">
        <v>397</v>
      </c>
      <c r="D216" s="477" t="s">
        <v>625</v>
      </c>
      <c r="E216" s="477"/>
      <c r="F216" s="478">
        <f t="shared" si="76"/>
        <v>1000</v>
      </c>
      <c r="G216" s="478"/>
      <c r="H216" s="478"/>
    </row>
    <row r="217" spans="1:8" ht="52.5" customHeight="1">
      <c r="A217" s="257" t="s">
        <v>621</v>
      </c>
      <c r="B217" s="485" t="s">
        <v>596</v>
      </c>
      <c r="C217" s="477" t="s">
        <v>397</v>
      </c>
      <c r="D217" s="477" t="s">
        <v>625</v>
      </c>
      <c r="E217" s="477"/>
      <c r="F217" s="478">
        <f t="shared" si="76"/>
        <v>1000</v>
      </c>
      <c r="G217" s="478">
        <v>139200</v>
      </c>
      <c r="H217" s="478">
        <v>139200</v>
      </c>
    </row>
    <row r="218" spans="1:8" ht="66.75" customHeight="1">
      <c r="A218" s="289" t="s">
        <v>578</v>
      </c>
      <c r="B218" s="485" t="s">
        <v>596</v>
      </c>
      <c r="C218" s="477" t="s">
        <v>397</v>
      </c>
      <c r="D218" s="477" t="s">
        <v>625</v>
      </c>
      <c r="E218" s="477"/>
      <c r="F218" s="478">
        <f t="shared" si="76"/>
        <v>1000</v>
      </c>
      <c r="G218" s="478"/>
      <c r="H218" s="478"/>
    </row>
    <row r="219" spans="1:8" ht="52.5" customHeight="1">
      <c r="A219" s="193" t="s">
        <v>327</v>
      </c>
      <c r="B219" s="485" t="s">
        <v>596</v>
      </c>
      <c r="C219" s="477" t="s">
        <v>397</v>
      </c>
      <c r="D219" s="477" t="s">
        <v>625</v>
      </c>
      <c r="E219" s="477" t="s">
        <v>316</v>
      </c>
      <c r="F219" s="478">
        <f t="shared" si="76"/>
        <v>1000</v>
      </c>
      <c r="G219" s="478"/>
      <c r="H219" s="478"/>
    </row>
    <row r="220" spans="1:8" ht="52.5" customHeight="1">
      <c r="A220" s="304" t="s">
        <v>287</v>
      </c>
      <c r="B220" s="485" t="s">
        <v>596</v>
      </c>
      <c r="C220" s="477" t="s">
        <v>397</v>
      </c>
      <c r="D220" s="477" t="s">
        <v>625</v>
      </c>
      <c r="E220" s="477" t="s">
        <v>466</v>
      </c>
      <c r="F220" s="478">
        <v>1000</v>
      </c>
      <c r="G220" s="478"/>
      <c r="H220" s="478"/>
    </row>
    <row r="221" spans="1:8" ht="29.25" customHeight="1">
      <c r="A221" s="446" t="s">
        <v>548</v>
      </c>
      <c r="B221" s="447"/>
      <c r="C221" s="480"/>
      <c r="D221" s="480"/>
      <c r="E221" s="480"/>
      <c r="F221" s="482">
        <f>F12+F49+F57+F88+F125+F166+F181+F206+F213</f>
        <v>7445399.2399999993</v>
      </c>
      <c r="G221" s="482" t="e">
        <f>G181+G166+G125+G88+G57+G49+G12+#REF!</f>
        <v>#REF!</v>
      </c>
      <c r="H221" s="482" t="e">
        <f>H181+H166+H125+H88+H57+H49+H12+#REF!</f>
        <v>#REF!</v>
      </c>
    </row>
    <row r="225" spans="1:6" ht="18.75">
      <c r="A225" s="254" t="s">
        <v>579</v>
      </c>
      <c r="F225" s="498" t="s">
        <v>580</v>
      </c>
    </row>
  </sheetData>
  <mergeCells count="10">
    <mergeCell ref="A6:H6"/>
    <mergeCell ref="A7:H7"/>
    <mergeCell ref="A9:A10"/>
    <mergeCell ref="B9:B10"/>
    <mergeCell ref="C9:C10"/>
    <mergeCell ref="D9:D10"/>
    <mergeCell ref="E9:E10"/>
    <mergeCell ref="F9:F10"/>
    <mergeCell ref="G9:G10"/>
    <mergeCell ref="H9:H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154</v>
      </c>
    </row>
    <row r="2" spans="1:7">
      <c r="D2" s="18" t="s">
        <v>116</v>
      </c>
    </row>
    <row r="3" spans="1:7">
      <c r="D3" s="5" t="s">
        <v>179</v>
      </c>
    </row>
    <row r="4" spans="1:7">
      <c r="D4" s="18" t="s">
        <v>198</v>
      </c>
    </row>
    <row r="5" spans="1:7">
      <c r="D5" s="18"/>
      <c r="E5" s="18"/>
    </row>
    <row r="6" spans="1:7">
      <c r="A6" s="581" t="s">
        <v>152</v>
      </c>
      <c r="B6" s="581"/>
      <c r="C6" s="582"/>
      <c r="D6" s="582"/>
      <c r="E6" s="582"/>
      <c r="F6" s="582"/>
      <c r="G6" s="4"/>
    </row>
    <row r="7" spans="1:7">
      <c r="A7" s="581" t="s">
        <v>191</v>
      </c>
      <c r="B7" s="581"/>
      <c r="C7" s="581"/>
      <c r="D7" s="581"/>
      <c r="E7" s="581"/>
      <c r="F7" s="581"/>
      <c r="G7" s="7"/>
    </row>
    <row r="8" spans="1:7">
      <c r="A8" s="581" t="s">
        <v>225</v>
      </c>
      <c r="B8" s="581"/>
      <c r="C8" s="581"/>
      <c r="D8" s="581"/>
      <c r="E8" s="581"/>
      <c r="F8" s="581"/>
      <c r="G8" s="7"/>
    </row>
    <row r="9" spans="1:7">
      <c r="A9" s="47" t="s">
        <v>79</v>
      </c>
      <c r="B9" s="47" t="s">
        <v>79</v>
      </c>
      <c r="C9" s="47" t="s">
        <v>79</v>
      </c>
      <c r="D9" s="48" t="s">
        <v>79</v>
      </c>
      <c r="E9" s="48" t="s">
        <v>79</v>
      </c>
      <c r="F9" s="47"/>
      <c r="G9" s="47" t="s">
        <v>142</v>
      </c>
    </row>
    <row r="10" spans="1:7">
      <c r="A10" s="612" t="s">
        <v>80</v>
      </c>
      <c r="B10" s="614" t="s">
        <v>151</v>
      </c>
      <c r="C10" s="614" t="s">
        <v>81</v>
      </c>
      <c r="D10" s="616" t="s">
        <v>114</v>
      </c>
      <c r="E10" s="616" t="s">
        <v>115</v>
      </c>
      <c r="F10" s="585" t="s">
        <v>3</v>
      </c>
      <c r="G10" s="586"/>
    </row>
    <row r="11" spans="1:7">
      <c r="A11" s="613"/>
      <c r="B11" s="615"/>
      <c r="C11" s="615"/>
      <c r="D11" s="617"/>
      <c r="E11" s="617"/>
      <c r="F11" s="16">
        <v>2017</v>
      </c>
      <c r="G11" s="16">
        <v>2018</v>
      </c>
    </row>
    <row r="12" spans="1:7" ht="31.5">
      <c r="A12" s="28" t="s">
        <v>183</v>
      </c>
      <c r="B12" s="29" t="s">
        <v>195</v>
      </c>
      <c r="C12" s="29"/>
      <c r="D12" s="30"/>
      <c r="E12" s="30"/>
      <c r="F12" s="23"/>
      <c r="G12" s="23"/>
    </row>
    <row r="13" spans="1:7">
      <c r="A13" s="9" t="s">
        <v>82</v>
      </c>
      <c r="B13" s="29" t="s">
        <v>195</v>
      </c>
      <c r="C13" s="29" t="s">
        <v>83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84</v>
      </c>
      <c r="B14" s="29" t="s">
        <v>195</v>
      </c>
      <c r="C14" s="29" t="s">
        <v>85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119</v>
      </c>
      <c r="B15" s="29" t="s">
        <v>195</v>
      </c>
      <c r="C15" s="29" t="s">
        <v>85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117</v>
      </c>
      <c r="B16" s="32" t="s">
        <v>195</v>
      </c>
      <c r="C16" s="32" t="s">
        <v>85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122</v>
      </c>
      <c r="B17" s="32" t="s">
        <v>195</v>
      </c>
      <c r="C17" s="37" t="s">
        <v>85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121</v>
      </c>
      <c r="B18" s="29" t="s">
        <v>195</v>
      </c>
      <c r="C18" s="35" t="s">
        <v>87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117</v>
      </c>
      <c r="B19" s="32" t="s">
        <v>195</v>
      </c>
      <c r="C19" s="37" t="s">
        <v>87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122</v>
      </c>
      <c r="B20" s="32" t="s">
        <v>195</v>
      </c>
      <c r="C20" s="37" t="s">
        <v>87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123</v>
      </c>
      <c r="B21" s="32" t="s">
        <v>195</v>
      </c>
      <c r="C21" s="37" t="s">
        <v>87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118</v>
      </c>
      <c r="B22" s="32" t="s">
        <v>195</v>
      </c>
      <c r="C22" s="37" t="s">
        <v>87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125</v>
      </c>
      <c r="B23" s="32" t="s">
        <v>195</v>
      </c>
      <c r="C23" s="37" t="s">
        <v>87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45" customFormat="1" ht="31.5">
      <c r="A24" s="140" t="s">
        <v>118</v>
      </c>
      <c r="B24" s="141" t="s">
        <v>195</v>
      </c>
      <c r="C24" s="141" t="s">
        <v>95</v>
      </c>
      <c r="D24" s="142">
        <v>7703387010</v>
      </c>
      <c r="E24" s="143">
        <v>244</v>
      </c>
      <c r="F24" s="144">
        <v>10000</v>
      </c>
      <c r="G24" s="144">
        <v>10000</v>
      </c>
    </row>
    <row r="25" spans="1:7" ht="34.5" customHeight="1">
      <c r="A25" s="9" t="s">
        <v>88</v>
      </c>
      <c r="B25" s="29" t="s">
        <v>195</v>
      </c>
      <c r="C25" s="35" t="s">
        <v>89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124</v>
      </c>
      <c r="B26" s="32" t="s">
        <v>195</v>
      </c>
      <c r="C26" s="37" t="s">
        <v>89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23</v>
      </c>
      <c r="B27" s="32" t="s">
        <v>195</v>
      </c>
      <c r="C27" s="37" t="s">
        <v>89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0" customFormat="1">
      <c r="A28" s="34" t="s">
        <v>193</v>
      </c>
      <c r="B28" s="36">
        <v>996</v>
      </c>
      <c r="C28" s="37"/>
      <c r="D28" s="35" t="s">
        <v>229</v>
      </c>
      <c r="E28" s="38"/>
      <c r="F28" s="42">
        <f>F29</f>
        <v>95000</v>
      </c>
      <c r="G28" s="42">
        <f>G29</f>
        <v>0</v>
      </c>
    </row>
    <row r="29" spans="1:7" s="100" customFormat="1">
      <c r="A29" s="31" t="s">
        <v>196</v>
      </c>
      <c r="B29" s="38">
        <v>996</v>
      </c>
      <c r="C29" s="37" t="s">
        <v>194</v>
      </c>
      <c r="D29" s="37" t="s">
        <v>229</v>
      </c>
      <c r="E29" s="38">
        <v>800</v>
      </c>
      <c r="F29" s="40">
        <v>95000</v>
      </c>
      <c r="G29" s="40">
        <v>0</v>
      </c>
    </row>
    <row r="30" spans="1:7" s="100" customFormat="1">
      <c r="A30" s="31" t="s">
        <v>197</v>
      </c>
      <c r="B30" s="38">
        <v>996</v>
      </c>
      <c r="C30" s="37" t="s">
        <v>194</v>
      </c>
      <c r="D30" s="37" t="s">
        <v>230</v>
      </c>
      <c r="E30" s="38">
        <v>880</v>
      </c>
      <c r="F30" s="40">
        <v>95000</v>
      </c>
      <c r="G30" s="40">
        <v>0</v>
      </c>
    </row>
    <row r="31" spans="1:7">
      <c r="A31" s="9" t="s">
        <v>90</v>
      </c>
      <c r="B31" s="29" t="s">
        <v>195</v>
      </c>
      <c r="C31" s="35" t="s">
        <v>91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127</v>
      </c>
      <c r="B32" s="32" t="s">
        <v>195</v>
      </c>
      <c r="C32" s="37" t="s">
        <v>91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128</v>
      </c>
      <c r="B33" s="32" t="s">
        <v>195</v>
      </c>
      <c r="C33" s="37" t="s">
        <v>91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37" t="s">
        <v>201</v>
      </c>
      <c r="B34" s="29" t="s">
        <v>195</v>
      </c>
      <c r="C34" s="35" t="s">
        <v>199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40" t="s">
        <v>118</v>
      </c>
      <c r="B35" s="32" t="s">
        <v>195</v>
      </c>
      <c r="C35" s="37" t="s">
        <v>199</v>
      </c>
      <c r="D35" s="38" t="s">
        <v>231</v>
      </c>
      <c r="E35" s="38"/>
      <c r="F35" s="40">
        <v>700</v>
      </c>
      <c r="G35" s="40">
        <v>700</v>
      </c>
    </row>
    <row r="36" spans="1:7">
      <c r="A36" s="31" t="s">
        <v>202</v>
      </c>
      <c r="B36" s="32" t="s">
        <v>195</v>
      </c>
      <c r="C36" s="37" t="s">
        <v>199</v>
      </c>
      <c r="D36" s="38" t="s">
        <v>231</v>
      </c>
      <c r="E36" s="38">
        <v>244</v>
      </c>
      <c r="F36" s="40">
        <v>700</v>
      </c>
      <c r="G36" s="40">
        <v>700</v>
      </c>
    </row>
    <row r="37" spans="1:7">
      <c r="A37" s="9" t="s">
        <v>146</v>
      </c>
      <c r="B37" s="21" t="s">
        <v>195</v>
      </c>
      <c r="C37" s="35" t="s">
        <v>147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145</v>
      </c>
      <c r="B38" s="37" t="s">
        <v>195</v>
      </c>
      <c r="C38" s="37" t="s">
        <v>144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143</v>
      </c>
      <c r="B39" s="37" t="s">
        <v>195</v>
      </c>
      <c r="C39" s="37" t="s">
        <v>144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117</v>
      </c>
      <c r="B40" s="37" t="s">
        <v>195</v>
      </c>
      <c r="C40" s="37" t="s">
        <v>144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118</v>
      </c>
      <c r="B41" s="37" t="s">
        <v>195</v>
      </c>
      <c r="C41" s="37" t="s">
        <v>144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92</v>
      </c>
      <c r="B42" s="35" t="s">
        <v>195</v>
      </c>
      <c r="C42" s="35" t="s">
        <v>93</v>
      </c>
      <c r="D42" s="36"/>
      <c r="E42" s="36"/>
      <c r="F42" s="42">
        <f>F44+F46</f>
        <v>31800</v>
      </c>
      <c r="G42" s="42">
        <f>G44+G46</f>
        <v>58800</v>
      </c>
    </row>
    <row r="43" spans="1:7" s="145" customFormat="1" ht="31.5">
      <c r="A43" s="146" t="s">
        <v>94</v>
      </c>
      <c r="B43" s="147" t="s">
        <v>195</v>
      </c>
      <c r="C43" s="147" t="s">
        <v>95</v>
      </c>
      <c r="D43" s="148"/>
      <c r="E43" s="148"/>
      <c r="F43" s="149">
        <f>F44</f>
        <v>10800</v>
      </c>
      <c r="G43" s="149">
        <f>G44</f>
        <v>10800</v>
      </c>
    </row>
    <row r="44" spans="1:7" s="145" customFormat="1" ht="31.5">
      <c r="A44" s="150" t="s">
        <v>94</v>
      </c>
      <c r="B44" s="141" t="s">
        <v>195</v>
      </c>
      <c r="C44" s="141" t="s">
        <v>95</v>
      </c>
      <c r="D44" s="142">
        <v>7703300000</v>
      </c>
      <c r="E44" s="143"/>
      <c r="F44" s="144">
        <f>F45</f>
        <v>10800</v>
      </c>
      <c r="G44" s="144">
        <f>G45</f>
        <v>10800</v>
      </c>
    </row>
    <row r="45" spans="1:7" s="145" customFormat="1" ht="31.5">
      <c r="A45" s="140" t="s">
        <v>118</v>
      </c>
      <c r="B45" s="141" t="s">
        <v>195</v>
      </c>
      <c r="C45" s="141" t="s">
        <v>95</v>
      </c>
      <c r="D45" s="142">
        <v>7703387010</v>
      </c>
      <c r="E45" s="143">
        <v>540</v>
      </c>
      <c r="F45" s="144">
        <v>10800</v>
      </c>
      <c r="G45" s="144">
        <v>10800</v>
      </c>
    </row>
    <row r="46" spans="1:7" s="145" customFormat="1" ht="31.5">
      <c r="A46" s="146" t="s">
        <v>129</v>
      </c>
      <c r="B46" s="147" t="s">
        <v>195</v>
      </c>
      <c r="C46" s="147" t="s">
        <v>97</v>
      </c>
      <c r="D46" s="148"/>
      <c r="E46" s="148"/>
      <c r="F46" s="149">
        <f>F47</f>
        <v>21000</v>
      </c>
      <c r="G46" s="149">
        <f>G47</f>
        <v>48000</v>
      </c>
    </row>
    <row r="47" spans="1:7" ht="31.5">
      <c r="A47" s="39" t="s">
        <v>118</v>
      </c>
      <c r="B47" s="37" t="s">
        <v>195</v>
      </c>
      <c r="C47" s="37" t="s">
        <v>97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98</v>
      </c>
      <c r="B48" s="35" t="s">
        <v>195</v>
      </c>
      <c r="C48" s="35" t="s">
        <v>99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100</v>
      </c>
      <c r="B49" s="37" t="s">
        <v>195</v>
      </c>
      <c r="C49" s="37" t="s">
        <v>101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133</v>
      </c>
      <c r="B50" s="37" t="s">
        <v>195</v>
      </c>
      <c r="C50" s="37" t="s">
        <v>101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118</v>
      </c>
      <c r="B51" s="37" t="s">
        <v>195</v>
      </c>
      <c r="C51" s="37" t="s">
        <v>101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102</v>
      </c>
      <c r="B52" s="35" t="s">
        <v>195</v>
      </c>
      <c r="C52" s="35" t="s">
        <v>103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111</v>
      </c>
      <c r="B53" s="35" t="s">
        <v>195</v>
      </c>
      <c r="C53" s="35" t="s">
        <v>112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130</v>
      </c>
      <c r="B54" s="37" t="s">
        <v>195</v>
      </c>
      <c r="C54" s="37" t="s">
        <v>112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118</v>
      </c>
      <c r="B55" s="37" t="s">
        <v>195</v>
      </c>
      <c r="C55" s="37" t="s">
        <v>112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133</v>
      </c>
      <c r="B56" s="37" t="s">
        <v>195</v>
      </c>
      <c r="C56" s="37" t="s">
        <v>112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118</v>
      </c>
      <c r="B57" s="37" t="s">
        <v>195</v>
      </c>
      <c r="C57" s="37" t="s">
        <v>112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186</v>
      </c>
      <c r="B58" s="37" t="s">
        <v>195</v>
      </c>
      <c r="C58" s="37" t="s">
        <v>112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118</v>
      </c>
      <c r="B59" s="37" t="s">
        <v>195</v>
      </c>
      <c r="C59" s="37" t="s">
        <v>112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131</v>
      </c>
      <c r="B60" s="37" t="s">
        <v>195</v>
      </c>
      <c r="C60" s="37" t="s">
        <v>112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118</v>
      </c>
      <c r="B61" s="37" t="s">
        <v>195</v>
      </c>
      <c r="C61" s="37" t="s">
        <v>112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132</v>
      </c>
      <c r="B62" s="37" t="s">
        <v>195</v>
      </c>
      <c r="C62" s="37" t="s">
        <v>112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118</v>
      </c>
      <c r="B63" s="37" t="s">
        <v>195</v>
      </c>
      <c r="C63" s="37" t="s">
        <v>112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106</v>
      </c>
      <c r="B64" s="35" t="s">
        <v>195</v>
      </c>
      <c r="C64" s="35" t="s">
        <v>107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153</v>
      </c>
      <c r="B65" s="35" t="s">
        <v>195</v>
      </c>
      <c r="C65" s="35" t="s">
        <v>109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170</v>
      </c>
      <c r="B66" s="37" t="s">
        <v>195</v>
      </c>
      <c r="C66" s="37" t="s">
        <v>109</v>
      </c>
      <c r="D66" s="63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126</v>
      </c>
      <c r="B67" s="37" t="s">
        <v>195</v>
      </c>
      <c r="C67" s="37" t="s">
        <v>109</v>
      </c>
      <c r="D67" s="63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123</v>
      </c>
      <c r="B68" s="37" t="s">
        <v>195</v>
      </c>
      <c r="C68" s="37" t="s">
        <v>109</v>
      </c>
      <c r="D68" s="63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118</v>
      </c>
      <c r="B69" s="37" t="s">
        <v>195</v>
      </c>
      <c r="C69" s="37" t="s">
        <v>109</v>
      </c>
      <c r="D69" s="63">
        <v>7700782190</v>
      </c>
      <c r="E69" s="38">
        <v>244</v>
      </c>
      <c r="F69" s="40">
        <v>12000</v>
      </c>
      <c r="G69" s="40">
        <v>12000</v>
      </c>
    </row>
    <row r="70" spans="1:7" ht="31.5">
      <c r="A70" s="64" t="s">
        <v>168</v>
      </c>
      <c r="B70" s="37" t="s">
        <v>195</v>
      </c>
      <c r="C70" s="37" t="s">
        <v>109</v>
      </c>
      <c r="D70" s="63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126</v>
      </c>
      <c r="B71" s="37" t="s">
        <v>195</v>
      </c>
      <c r="C71" s="37" t="s">
        <v>109</v>
      </c>
      <c r="D71" s="63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118</v>
      </c>
      <c r="B72" s="37" t="s">
        <v>195</v>
      </c>
      <c r="C72" s="37" t="s">
        <v>109</v>
      </c>
      <c r="D72" s="63">
        <v>7700882190</v>
      </c>
      <c r="E72" s="38">
        <v>244</v>
      </c>
      <c r="F72" s="40">
        <v>2000</v>
      </c>
      <c r="G72" s="40">
        <v>2000</v>
      </c>
    </row>
    <row r="73" spans="1:7" s="110" customFormat="1">
      <c r="A73" s="106" t="s">
        <v>190</v>
      </c>
      <c r="B73" s="107">
        <v>996</v>
      </c>
      <c r="C73" s="107"/>
      <c r="D73" s="108"/>
      <c r="E73" s="38"/>
      <c r="F73" s="109">
        <f>F74</f>
        <v>30000</v>
      </c>
      <c r="G73" s="109">
        <f>G74</f>
        <v>30000</v>
      </c>
    </row>
    <row r="74" spans="1:7" s="100" customFormat="1" ht="34.5" customHeight="1">
      <c r="A74" s="111" t="s">
        <v>189</v>
      </c>
      <c r="B74" s="112">
        <v>996</v>
      </c>
      <c r="C74" s="112">
        <v>1001</v>
      </c>
      <c r="D74" s="113" t="s">
        <v>232</v>
      </c>
      <c r="E74" s="38">
        <v>321</v>
      </c>
      <c r="F74" s="114">
        <f>F75</f>
        <v>30000</v>
      </c>
      <c r="G74" s="114">
        <f>G75</f>
        <v>30000</v>
      </c>
    </row>
    <row r="75" spans="1:7" s="100" customFormat="1">
      <c r="A75" s="111" t="s">
        <v>185</v>
      </c>
      <c r="B75" s="112">
        <v>996</v>
      </c>
      <c r="C75" s="112">
        <v>1001</v>
      </c>
      <c r="D75" s="113" t="s">
        <v>232</v>
      </c>
      <c r="E75" s="38">
        <v>321</v>
      </c>
      <c r="F75" s="114">
        <v>30000</v>
      </c>
      <c r="G75" s="114">
        <v>30000</v>
      </c>
    </row>
    <row r="76" spans="1:7">
      <c r="A76" s="9" t="s">
        <v>110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177</v>
      </c>
      <c r="B78" s="99"/>
      <c r="C78" s="99"/>
      <c r="F78" s="3"/>
      <c r="G78" s="3" t="s">
        <v>178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59" bestFit="1" customWidth="1"/>
    <col min="2" max="2" width="9.140625" style="59"/>
    <col min="3" max="5" width="12.28515625" style="59" bestFit="1" customWidth="1"/>
    <col min="6" max="16384" width="9.140625" style="59"/>
  </cols>
  <sheetData>
    <row r="2" spans="1:8">
      <c r="A2" s="59" t="s">
        <v>167</v>
      </c>
    </row>
    <row r="3" spans="1:8">
      <c r="A3" s="61"/>
      <c r="B3" s="61"/>
      <c r="C3" s="61" t="s">
        <v>165</v>
      </c>
      <c r="D3" s="61">
        <v>2015</v>
      </c>
      <c r="E3" s="61">
        <v>2016</v>
      </c>
      <c r="F3" s="61"/>
      <c r="G3" s="61"/>
      <c r="H3" s="61"/>
    </row>
    <row r="4" spans="1:8" s="60" customFormat="1">
      <c r="A4" s="62">
        <v>100</v>
      </c>
      <c r="B4" s="62"/>
      <c r="C4" s="62">
        <f>C6+C7+C8+C9</f>
        <v>4768200</v>
      </c>
      <c r="D4" s="62">
        <f>D6+D7+D8+D9</f>
        <v>4259000</v>
      </c>
      <c r="E4" s="62">
        <f>E6+E7+E8+E9</f>
        <v>3929600</v>
      </c>
      <c r="F4" s="62"/>
      <c r="G4" s="62"/>
      <c r="H4" s="62"/>
    </row>
    <row r="5" spans="1:8">
      <c r="A5" s="61"/>
      <c r="B5" s="61"/>
      <c r="C5" s="61"/>
      <c r="D5" s="61"/>
      <c r="E5" s="61"/>
      <c r="F5" s="61"/>
      <c r="G5" s="61"/>
      <c r="H5" s="61"/>
    </row>
    <row r="6" spans="1:8">
      <c r="A6" s="61">
        <v>102</v>
      </c>
      <c r="B6" s="61"/>
      <c r="C6" s="61">
        <v>971000</v>
      </c>
      <c r="D6" s="61">
        <v>971000</v>
      </c>
      <c r="E6" s="61">
        <v>971000</v>
      </c>
      <c r="F6" s="61"/>
      <c r="G6" s="61"/>
      <c r="H6" s="61"/>
    </row>
    <row r="7" spans="1:8">
      <c r="A7" s="61">
        <v>104</v>
      </c>
      <c r="B7" s="61"/>
      <c r="C7" s="61">
        <v>3751683</v>
      </c>
      <c r="D7" s="61">
        <v>3242483</v>
      </c>
      <c r="E7" s="61">
        <v>2913083</v>
      </c>
      <c r="F7" s="61"/>
      <c r="G7" s="61"/>
      <c r="H7" s="61"/>
    </row>
    <row r="8" spans="1:8">
      <c r="A8" s="61">
        <v>106</v>
      </c>
      <c r="B8" s="61"/>
      <c r="C8" s="61">
        <v>33517</v>
      </c>
      <c r="D8" s="61">
        <v>33517</v>
      </c>
      <c r="E8" s="61">
        <v>33517</v>
      </c>
      <c r="F8" s="61"/>
      <c r="G8" s="61"/>
      <c r="H8" s="61"/>
    </row>
    <row r="9" spans="1:8">
      <c r="A9" s="61">
        <v>111</v>
      </c>
      <c r="B9" s="61"/>
      <c r="C9" s="61">
        <v>12000</v>
      </c>
      <c r="D9" s="61">
        <v>12000</v>
      </c>
      <c r="E9" s="61">
        <v>12000</v>
      </c>
      <c r="F9" s="61"/>
      <c r="G9" s="61"/>
      <c r="H9" s="61"/>
    </row>
    <row r="10" spans="1:8">
      <c r="A10" s="61"/>
      <c r="B10" s="61"/>
      <c r="C10" s="61"/>
      <c r="D10" s="61"/>
      <c r="E10" s="61"/>
      <c r="F10" s="61"/>
      <c r="G10" s="61"/>
      <c r="H10" s="61"/>
    </row>
    <row r="11" spans="1:8" s="60" customFormat="1">
      <c r="A11" s="62">
        <v>203</v>
      </c>
      <c r="B11" s="62"/>
      <c r="C11" s="62">
        <v>183000</v>
      </c>
      <c r="D11" s="62">
        <v>183500</v>
      </c>
      <c r="E11" s="62">
        <v>183500</v>
      </c>
      <c r="F11" s="62"/>
      <c r="G11" s="62"/>
      <c r="H11" s="62"/>
    </row>
    <row r="12" spans="1:8">
      <c r="A12" s="61"/>
      <c r="B12" s="61"/>
      <c r="C12" s="61"/>
      <c r="D12" s="61"/>
      <c r="E12" s="61"/>
      <c r="F12" s="61"/>
      <c r="G12" s="61"/>
      <c r="H12" s="61"/>
    </row>
    <row r="13" spans="1:8">
      <c r="A13" s="62">
        <v>300</v>
      </c>
      <c r="B13" s="62"/>
      <c r="C13" s="62">
        <f>C14+C15</f>
        <v>956000</v>
      </c>
      <c r="D13" s="62">
        <f>D14+D15</f>
        <v>980000</v>
      </c>
      <c r="E13" s="62">
        <f>E14+E15</f>
        <v>980000</v>
      </c>
      <c r="F13" s="61"/>
      <c r="G13" s="61"/>
      <c r="H13" s="61"/>
    </row>
    <row r="14" spans="1:8">
      <c r="A14" s="61">
        <v>309</v>
      </c>
      <c r="B14" s="61"/>
      <c r="C14" s="61">
        <v>10000</v>
      </c>
      <c r="D14" s="61">
        <v>10000</v>
      </c>
      <c r="E14" s="61">
        <v>10000</v>
      </c>
      <c r="F14" s="61"/>
      <c r="G14" s="61"/>
      <c r="H14" s="61"/>
    </row>
    <row r="15" spans="1:8">
      <c r="A15" s="61">
        <v>310</v>
      </c>
      <c r="B15" s="61"/>
      <c r="C15" s="61">
        <v>946000</v>
      </c>
      <c r="D15" s="61">
        <v>970000</v>
      </c>
      <c r="E15" s="61">
        <v>970000</v>
      </c>
      <c r="F15" s="61"/>
      <c r="G15" s="61"/>
      <c r="H15" s="61"/>
    </row>
    <row r="16" spans="1:8">
      <c r="A16" s="61"/>
      <c r="B16" s="61"/>
      <c r="C16" s="61"/>
      <c r="D16" s="61"/>
      <c r="E16" s="61"/>
      <c r="F16" s="61"/>
      <c r="G16" s="61"/>
      <c r="H16" s="61"/>
    </row>
    <row r="17" spans="1:8" s="60" customFormat="1">
      <c r="A17" s="62">
        <v>409</v>
      </c>
      <c r="B17" s="62"/>
      <c r="C17" s="62">
        <v>1055100</v>
      </c>
      <c r="D17" s="62">
        <v>1234800</v>
      </c>
      <c r="E17" s="62">
        <v>1421000</v>
      </c>
      <c r="F17" s="62"/>
      <c r="G17" s="62"/>
      <c r="H17" s="62"/>
    </row>
    <row r="18" spans="1:8">
      <c r="A18" s="61"/>
      <c r="B18" s="61"/>
      <c r="C18" s="61"/>
      <c r="D18" s="61"/>
      <c r="E18" s="61"/>
      <c r="F18" s="61"/>
      <c r="G18" s="61"/>
      <c r="H18" s="61"/>
    </row>
    <row r="19" spans="1:8" s="60" customFormat="1">
      <c r="A19" s="62">
        <v>500</v>
      </c>
      <c r="B19" s="62"/>
      <c r="C19" s="62">
        <f>C21+C22</f>
        <v>371000</v>
      </c>
      <c r="D19" s="62">
        <f>D21+D22</f>
        <v>331000</v>
      </c>
      <c r="E19" s="62">
        <f>E21+E22</f>
        <v>326000</v>
      </c>
      <c r="F19" s="62"/>
      <c r="G19" s="62"/>
      <c r="H19" s="62"/>
    </row>
    <row r="20" spans="1:8">
      <c r="A20" s="61"/>
      <c r="B20" s="61"/>
      <c r="C20" s="61"/>
      <c r="D20" s="61"/>
      <c r="E20" s="61"/>
      <c r="F20" s="61"/>
      <c r="G20" s="61"/>
      <c r="H20" s="61"/>
    </row>
    <row r="21" spans="1:8">
      <c r="A21" s="61">
        <v>502</v>
      </c>
      <c r="B21" s="61"/>
      <c r="C21" s="61">
        <v>60000</v>
      </c>
      <c r="D21" s="61">
        <v>20000</v>
      </c>
      <c r="E21" s="61">
        <v>15000</v>
      </c>
      <c r="F21" s="61"/>
      <c r="G21" s="61"/>
      <c r="H21" s="61"/>
    </row>
    <row r="22" spans="1:8">
      <c r="A22" s="61">
        <v>503</v>
      </c>
      <c r="B22" s="61"/>
      <c r="C22" s="61">
        <v>311000</v>
      </c>
      <c r="D22" s="61">
        <v>311000</v>
      </c>
      <c r="E22" s="61">
        <v>311000</v>
      </c>
      <c r="F22" s="61"/>
      <c r="G22" s="61"/>
      <c r="H22" s="61"/>
    </row>
    <row r="23" spans="1:8">
      <c r="A23" s="61"/>
      <c r="B23" s="61"/>
      <c r="C23" s="61"/>
      <c r="D23" s="61"/>
      <c r="E23" s="61"/>
      <c r="F23" s="61"/>
      <c r="G23" s="61"/>
      <c r="H23" s="61"/>
    </row>
    <row r="24" spans="1:8" s="60" customFormat="1">
      <c r="A24" s="62">
        <v>707</v>
      </c>
      <c r="B24" s="62"/>
      <c r="C24" s="62">
        <v>12000</v>
      </c>
      <c r="D24" s="62">
        <v>12000</v>
      </c>
      <c r="E24" s="62">
        <v>12000</v>
      </c>
      <c r="F24" s="62"/>
      <c r="G24" s="62"/>
      <c r="H24" s="62"/>
    </row>
    <row r="25" spans="1:8">
      <c r="A25" s="61"/>
      <c r="B25" s="61"/>
      <c r="C25" s="61"/>
      <c r="D25" s="61"/>
      <c r="E25" s="61"/>
      <c r="F25" s="61"/>
      <c r="G25" s="61"/>
      <c r="H25" s="61"/>
    </row>
    <row r="26" spans="1:8" s="60" customFormat="1">
      <c r="A26" s="62">
        <v>800</v>
      </c>
      <c r="B26" s="62"/>
      <c r="C26" s="62">
        <v>2194400</v>
      </c>
      <c r="D26" s="62">
        <v>2194400</v>
      </c>
      <c r="E26" s="62">
        <v>2194400</v>
      </c>
      <c r="F26" s="62"/>
      <c r="G26" s="62"/>
      <c r="H26" s="62"/>
    </row>
    <row r="27" spans="1:8">
      <c r="A27" s="61"/>
      <c r="B27" s="61"/>
      <c r="C27" s="61"/>
      <c r="D27" s="61"/>
      <c r="E27" s="61"/>
      <c r="F27" s="61"/>
      <c r="G27" s="61"/>
      <c r="H27" s="61"/>
    </row>
    <row r="28" spans="1:8">
      <c r="A28" s="61"/>
      <c r="B28" s="61"/>
      <c r="C28" s="61"/>
      <c r="D28" s="61"/>
      <c r="E28" s="61"/>
      <c r="F28" s="61"/>
      <c r="G28" s="61"/>
      <c r="H28" s="61"/>
    </row>
    <row r="29" spans="1:8" s="60" customFormat="1">
      <c r="A29" s="62">
        <v>1102</v>
      </c>
      <c r="B29" s="62"/>
      <c r="C29" s="62">
        <v>5000</v>
      </c>
      <c r="D29" s="62">
        <v>5000</v>
      </c>
      <c r="E29" s="62">
        <v>5000</v>
      </c>
      <c r="F29" s="62"/>
      <c r="G29" s="62"/>
      <c r="H29" s="62"/>
    </row>
    <row r="30" spans="1:8">
      <c r="A30" s="61"/>
      <c r="B30" s="61"/>
      <c r="C30" s="61"/>
      <c r="D30" s="61"/>
      <c r="E30" s="61"/>
      <c r="F30" s="61"/>
      <c r="G30" s="61"/>
      <c r="H30" s="61"/>
    </row>
    <row r="31" spans="1:8" s="60" customFormat="1">
      <c r="A31" s="62" t="s">
        <v>166</v>
      </c>
      <c r="B31" s="62"/>
      <c r="C31" s="62">
        <f>C4+C11+C13+C17+C19+C24+C26+C29</f>
        <v>9544700</v>
      </c>
      <c r="D31" s="62">
        <f>D4+D11+D13+D17+D19+D24+D26+D29</f>
        <v>9199700</v>
      </c>
      <c r="E31" s="62">
        <f>E4+E11+E13+E17+E19+E24+E26+E29</f>
        <v>9051500</v>
      </c>
      <c r="F31" s="62"/>
      <c r="G31" s="62"/>
      <c r="H31" s="62"/>
    </row>
    <row r="32" spans="1:8">
      <c r="A32" s="61"/>
      <c r="B32" s="61"/>
      <c r="C32" s="61"/>
      <c r="D32" s="61"/>
      <c r="E32" s="61"/>
      <c r="F32" s="61"/>
      <c r="G32" s="61"/>
      <c r="H32" s="61"/>
    </row>
    <row r="33" spans="1:8">
      <c r="A33" s="61"/>
      <c r="B33" s="61"/>
      <c r="C33" s="61"/>
      <c r="D33" s="61"/>
      <c r="E33" s="61"/>
      <c r="F33" s="61"/>
      <c r="G33" s="61"/>
      <c r="H33" s="61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8"/>
  <sheetViews>
    <sheetView topLeftCell="A19" workbookViewId="0">
      <selection activeCell="F2" sqref="F2"/>
    </sheetView>
  </sheetViews>
  <sheetFormatPr defaultRowHeight="15.75"/>
  <cols>
    <col min="1" max="1" width="43.28515625" style="418" customWidth="1"/>
    <col min="2" max="2" width="16.140625" style="418" customWidth="1"/>
    <col min="3" max="3" width="17" style="418" customWidth="1"/>
    <col min="4" max="4" width="22.140625" style="19" customWidth="1"/>
    <col min="5" max="5" width="19.85546875" style="100" hidden="1" customWidth="1"/>
    <col min="6" max="7" width="19.85546875" style="100" customWidth="1"/>
  </cols>
  <sheetData>
    <row r="1" spans="1:7">
      <c r="D1" s="18" t="s">
        <v>660</v>
      </c>
    </row>
    <row r="2" spans="1:7">
      <c r="D2" s="18" t="s">
        <v>767</v>
      </c>
      <c r="F2" s="100" t="s">
        <v>790</v>
      </c>
    </row>
    <row r="3" spans="1:7">
      <c r="A3" s="418" t="s">
        <v>269</v>
      </c>
      <c r="C3" s="618" t="s">
        <v>643</v>
      </c>
      <c r="D3" s="618"/>
      <c r="E3" s="618"/>
      <c r="F3" s="618"/>
      <c r="G3" s="618"/>
    </row>
    <row r="4" spans="1:7">
      <c r="A4" s="518" t="s">
        <v>574</v>
      </c>
      <c r="B4" s="518"/>
      <c r="C4" s="518"/>
      <c r="D4" s="518" t="s">
        <v>768</v>
      </c>
      <c r="E4" s="557"/>
      <c r="F4" s="557" t="s">
        <v>769</v>
      </c>
      <c r="G4" s="557"/>
    </row>
    <row r="5" spans="1:7">
      <c r="D5" s="18"/>
    </row>
    <row r="6" spans="1:7" ht="15.75" customHeight="1">
      <c r="A6" s="593" t="s">
        <v>113</v>
      </c>
      <c r="B6" s="582"/>
      <c r="C6" s="582"/>
      <c r="D6" s="582"/>
      <c r="E6" s="582"/>
      <c r="F6" s="582"/>
      <c r="G6" s="582"/>
    </row>
    <row r="7" spans="1:7" ht="33" customHeight="1">
      <c r="A7" s="593" t="s">
        <v>594</v>
      </c>
      <c r="B7" s="593"/>
      <c r="C7" s="593"/>
      <c r="D7" s="593"/>
      <c r="E7" s="593"/>
      <c r="F7" s="593"/>
      <c r="G7" s="593"/>
    </row>
    <row r="8" spans="1:7">
      <c r="A8" s="593" t="s">
        <v>665</v>
      </c>
      <c r="B8" s="593"/>
      <c r="C8" s="593"/>
      <c r="D8" s="593"/>
    </row>
    <row r="9" spans="1:7">
      <c r="A9" s="419"/>
    </row>
    <row r="10" spans="1:7">
      <c r="A10" s="102" t="s">
        <v>79</v>
      </c>
      <c r="B10" s="102" t="s">
        <v>79</v>
      </c>
      <c r="C10" s="102" t="s">
        <v>79</v>
      </c>
      <c r="D10" s="103" t="s">
        <v>79</v>
      </c>
      <c r="G10" s="441" t="s">
        <v>142</v>
      </c>
    </row>
    <row r="11" spans="1:7">
      <c r="A11" s="619" t="s">
        <v>80</v>
      </c>
      <c r="B11" s="619" t="s">
        <v>114</v>
      </c>
      <c r="C11" s="619" t="s">
        <v>115</v>
      </c>
      <c r="D11" s="619" t="s">
        <v>81</v>
      </c>
      <c r="E11" s="437" t="s">
        <v>158</v>
      </c>
      <c r="F11" s="447" t="s">
        <v>3</v>
      </c>
      <c r="G11" s="447" t="s">
        <v>3</v>
      </c>
    </row>
    <row r="12" spans="1:7" ht="15.75" customHeight="1">
      <c r="A12" s="619"/>
      <c r="B12" s="619"/>
      <c r="C12" s="619"/>
      <c r="D12" s="619"/>
      <c r="E12" s="437"/>
      <c r="F12" s="447" t="s">
        <v>590</v>
      </c>
      <c r="G12" s="447" t="s">
        <v>770</v>
      </c>
    </row>
    <row r="13" spans="1:7">
      <c r="A13" s="432">
        <v>1</v>
      </c>
      <c r="B13" s="432">
        <v>2</v>
      </c>
      <c r="C13" s="432">
        <v>3</v>
      </c>
      <c r="D13" s="432">
        <v>4</v>
      </c>
      <c r="E13" s="432">
        <v>5</v>
      </c>
      <c r="F13" s="432">
        <v>5</v>
      </c>
      <c r="G13" s="432">
        <v>5</v>
      </c>
    </row>
    <row r="14" spans="1:7" ht="63">
      <c r="A14" s="282" t="s">
        <v>575</v>
      </c>
      <c r="B14" s="432"/>
      <c r="C14" s="432"/>
      <c r="D14" s="432"/>
      <c r="E14" s="433">
        <f>E15+E21</f>
        <v>126100</v>
      </c>
      <c r="F14" s="433">
        <f>F15+F21</f>
        <v>450850</v>
      </c>
      <c r="G14" s="433">
        <f>G15+G21</f>
        <v>456250</v>
      </c>
    </row>
    <row r="15" spans="1:7" ht="47.25">
      <c r="A15" s="284" t="s">
        <v>304</v>
      </c>
      <c r="B15" s="297">
        <v>7100000000</v>
      </c>
      <c r="C15" s="286"/>
      <c r="D15" s="286"/>
      <c r="E15" s="288">
        <f t="shared" ref="E15:G19" si="0">E16</f>
        <v>0</v>
      </c>
      <c r="F15" s="288">
        <f t="shared" si="0"/>
        <v>303150</v>
      </c>
      <c r="G15" s="288">
        <f t="shared" si="0"/>
        <v>303150</v>
      </c>
    </row>
    <row r="16" spans="1:7" ht="47.25">
      <c r="A16" s="284" t="s">
        <v>305</v>
      </c>
      <c r="B16" s="297">
        <v>7110000000</v>
      </c>
      <c r="C16" s="286"/>
      <c r="D16" s="286"/>
      <c r="E16" s="288">
        <f t="shared" si="0"/>
        <v>0</v>
      </c>
      <c r="F16" s="288">
        <f t="shared" si="0"/>
        <v>303150</v>
      </c>
      <c r="G16" s="288">
        <f t="shared" si="0"/>
        <v>303150</v>
      </c>
    </row>
    <row r="17" spans="1:7" ht="63">
      <c r="A17" s="284" t="s">
        <v>306</v>
      </c>
      <c r="B17" s="297">
        <v>7110100000</v>
      </c>
      <c r="C17" s="286"/>
      <c r="D17" s="286"/>
      <c r="E17" s="288">
        <f t="shared" si="0"/>
        <v>0</v>
      </c>
      <c r="F17" s="288">
        <f t="shared" si="0"/>
        <v>303150</v>
      </c>
      <c r="G17" s="288">
        <f t="shared" si="0"/>
        <v>303150</v>
      </c>
    </row>
    <row r="18" spans="1:7" ht="31.5">
      <c r="A18" s="284" t="s">
        <v>307</v>
      </c>
      <c r="B18" s="297" t="s">
        <v>308</v>
      </c>
      <c r="C18" s="286"/>
      <c r="D18" s="286"/>
      <c r="E18" s="288">
        <f t="shared" si="0"/>
        <v>0</v>
      </c>
      <c r="F18" s="288">
        <f t="shared" si="0"/>
        <v>303150</v>
      </c>
      <c r="G18" s="288">
        <f t="shared" si="0"/>
        <v>303150</v>
      </c>
    </row>
    <row r="19" spans="1:7" ht="47.25">
      <c r="A19" s="289" t="s">
        <v>309</v>
      </c>
      <c r="B19" s="448" t="s">
        <v>308</v>
      </c>
      <c r="C19" s="286"/>
      <c r="D19" s="286"/>
      <c r="E19" s="288">
        <f t="shared" si="0"/>
        <v>0</v>
      </c>
      <c r="F19" s="293">
        <f t="shared" si="0"/>
        <v>303150</v>
      </c>
      <c r="G19" s="293">
        <f t="shared" si="0"/>
        <v>303150</v>
      </c>
    </row>
    <row r="20" spans="1:7" ht="26.25" customHeight="1">
      <c r="A20" s="289" t="s">
        <v>111</v>
      </c>
      <c r="B20" s="448" t="s">
        <v>308</v>
      </c>
      <c r="C20" s="291">
        <v>200</v>
      </c>
      <c r="D20" s="509" t="s">
        <v>112</v>
      </c>
      <c r="E20" s="293"/>
      <c r="F20" s="293">
        <v>303150</v>
      </c>
      <c r="G20" s="293">
        <v>303150</v>
      </c>
    </row>
    <row r="21" spans="1:7" ht="78.75">
      <c r="A21" s="284" t="s">
        <v>577</v>
      </c>
      <c r="B21" s="297">
        <v>90000000000</v>
      </c>
      <c r="C21" s="286"/>
      <c r="D21" s="286"/>
      <c r="E21" s="288">
        <f t="shared" ref="E21:G23" si="1">E22</f>
        <v>126100</v>
      </c>
      <c r="F21" s="288">
        <f t="shared" si="1"/>
        <v>147700</v>
      </c>
      <c r="G21" s="288">
        <f t="shared" si="1"/>
        <v>153100</v>
      </c>
    </row>
    <row r="22" spans="1:7" ht="110.25">
      <c r="A22" s="284" t="s">
        <v>667</v>
      </c>
      <c r="B22" s="297" t="s">
        <v>671</v>
      </c>
      <c r="C22" s="286"/>
      <c r="D22" s="286"/>
      <c r="E22" s="288">
        <f t="shared" si="1"/>
        <v>126100</v>
      </c>
      <c r="F22" s="288">
        <f t="shared" si="1"/>
        <v>147700</v>
      </c>
      <c r="G22" s="288">
        <f t="shared" si="1"/>
        <v>153100</v>
      </c>
    </row>
    <row r="23" spans="1:7" ht="94.5">
      <c r="A23" s="284" t="s">
        <v>311</v>
      </c>
      <c r="B23" s="297" t="s">
        <v>672</v>
      </c>
      <c r="C23" s="286"/>
      <c r="D23" s="286"/>
      <c r="E23" s="288">
        <f t="shared" si="1"/>
        <v>126100</v>
      </c>
      <c r="F23" s="288">
        <f t="shared" si="1"/>
        <v>147700</v>
      </c>
      <c r="G23" s="288">
        <f t="shared" si="1"/>
        <v>153100</v>
      </c>
    </row>
    <row r="24" spans="1:7" ht="63">
      <c r="A24" s="284" t="s">
        <v>312</v>
      </c>
      <c r="B24" s="297" t="s">
        <v>589</v>
      </c>
      <c r="C24" s="286"/>
      <c r="D24" s="286"/>
      <c r="E24" s="288">
        <f>E25+E27</f>
        <v>126100</v>
      </c>
      <c r="F24" s="288">
        <f>F25+F27</f>
        <v>147700</v>
      </c>
      <c r="G24" s="288">
        <f>G25+G27</f>
        <v>153100</v>
      </c>
    </row>
    <row r="25" spans="1:7" ht="94.5">
      <c r="A25" s="289" t="s">
        <v>313</v>
      </c>
      <c r="B25" s="442" t="s">
        <v>589</v>
      </c>
      <c r="C25" s="295" t="s">
        <v>314</v>
      </c>
      <c r="D25" s="294"/>
      <c r="E25" s="293">
        <f>E26</f>
        <v>119210</v>
      </c>
      <c r="F25" s="293">
        <f>F26</f>
        <v>136600</v>
      </c>
      <c r="G25" s="293">
        <f>G26</f>
        <v>141100</v>
      </c>
    </row>
    <row r="26" spans="1:7" ht="31.5">
      <c r="A26" s="289" t="s">
        <v>315</v>
      </c>
      <c r="B26" s="442" t="s">
        <v>589</v>
      </c>
      <c r="C26" s="295" t="s">
        <v>314</v>
      </c>
      <c r="D26" s="294" t="s">
        <v>144</v>
      </c>
      <c r="E26" s="293">
        <v>119210</v>
      </c>
      <c r="F26" s="293">
        <v>136600</v>
      </c>
      <c r="G26" s="293">
        <v>141100</v>
      </c>
    </row>
    <row r="27" spans="1:7" ht="47.25">
      <c r="A27" s="289" t="s">
        <v>309</v>
      </c>
      <c r="B27" s="442" t="s">
        <v>589</v>
      </c>
      <c r="C27" s="295" t="s">
        <v>316</v>
      </c>
      <c r="D27" s="294"/>
      <c r="E27" s="293">
        <f>E28</f>
        <v>6890</v>
      </c>
      <c r="F27" s="293">
        <f>F28</f>
        <v>11100</v>
      </c>
      <c r="G27" s="293">
        <f>G28</f>
        <v>12000</v>
      </c>
    </row>
    <row r="28" spans="1:7" ht="31.5">
      <c r="A28" s="289" t="s">
        <v>315</v>
      </c>
      <c r="B28" s="442" t="s">
        <v>589</v>
      </c>
      <c r="C28" s="295" t="s">
        <v>316</v>
      </c>
      <c r="D28" s="294" t="s">
        <v>144</v>
      </c>
      <c r="E28" s="293">
        <v>6890</v>
      </c>
      <c r="F28" s="293">
        <v>11100</v>
      </c>
      <c r="G28" s="293">
        <v>12000</v>
      </c>
    </row>
    <row r="29" spans="1:7">
      <c r="A29" s="297" t="s">
        <v>317</v>
      </c>
      <c r="B29" s="379" t="s">
        <v>318</v>
      </c>
      <c r="C29" s="379"/>
      <c r="D29" s="379"/>
      <c r="E29" s="288" t="e">
        <f>E30+E54+E81+E113+E118+#REF!</f>
        <v>#REF!</v>
      </c>
      <c r="F29" s="288">
        <f>F30+F54+F81+F117+F118+F135</f>
        <v>3496921</v>
      </c>
      <c r="G29" s="288">
        <f>G30+G54+G82+G114+G118+G140</f>
        <v>3348483</v>
      </c>
    </row>
    <row r="30" spans="1:7" ht="47.25">
      <c r="A30" s="437" t="s">
        <v>319</v>
      </c>
      <c r="B30" s="443" t="s">
        <v>320</v>
      </c>
      <c r="C30" s="443"/>
      <c r="D30" s="443"/>
      <c r="E30" s="444">
        <f>E31+E34+E37+E42+E46+E50</f>
        <v>3895873.95</v>
      </c>
      <c r="F30" s="444">
        <f>F31+F34+F37+F49+F53</f>
        <v>2932791</v>
      </c>
      <c r="G30" s="444">
        <f>G31+G34+G37+G42+G49+G51</f>
        <v>2894963</v>
      </c>
    </row>
    <row r="31" spans="1:7" ht="31.5">
      <c r="A31" s="304" t="s">
        <v>321</v>
      </c>
      <c r="B31" s="306" t="s">
        <v>322</v>
      </c>
      <c r="C31" s="306"/>
      <c r="D31" s="306"/>
      <c r="E31" s="313">
        <f t="shared" ref="E31:G32" si="2">E32</f>
        <v>601370</v>
      </c>
      <c r="F31" s="313">
        <f t="shared" si="2"/>
        <v>740101</v>
      </c>
      <c r="G31" s="313">
        <f t="shared" si="2"/>
        <v>740101</v>
      </c>
    </row>
    <row r="32" spans="1:7" ht="94.5">
      <c r="A32" s="304" t="s">
        <v>313</v>
      </c>
      <c r="B32" s="306" t="s">
        <v>322</v>
      </c>
      <c r="C32" s="306" t="s">
        <v>314</v>
      </c>
      <c r="D32" s="306"/>
      <c r="E32" s="313">
        <f t="shared" si="2"/>
        <v>601370</v>
      </c>
      <c r="F32" s="313">
        <f t="shared" si="2"/>
        <v>740101</v>
      </c>
      <c r="G32" s="313">
        <f t="shared" si="2"/>
        <v>740101</v>
      </c>
    </row>
    <row r="33" spans="1:7">
      <c r="A33" s="304" t="s">
        <v>119</v>
      </c>
      <c r="B33" s="306" t="s">
        <v>322</v>
      </c>
      <c r="C33" s="306" t="s">
        <v>314</v>
      </c>
      <c r="D33" s="306" t="s">
        <v>85</v>
      </c>
      <c r="E33" s="313">
        <v>601370</v>
      </c>
      <c r="F33" s="313">
        <v>740101</v>
      </c>
      <c r="G33" s="313">
        <v>740101</v>
      </c>
    </row>
    <row r="34" spans="1:7" ht="31.5">
      <c r="A34" s="304" t="s">
        <v>321</v>
      </c>
      <c r="B34" s="306" t="s">
        <v>323</v>
      </c>
      <c r="C34" s="306"/>
      <c r="D34" s="306"/>
      <c r="E34" s="313">
        <f t="shared" ref="E34:G35" si="3">E35</f>
        <v>2672703.9500000002</v>
      </c>
      <c r="F34" s="313">
        <f t="shared" si="3"/>
        <v>1837047</v>
      </c>
      <c r="G34" s="313">
        <f t="shared" si="3"/>
        <v>1824019</v>
      </c>
    </row>
    <row r="35" spans="1:7" ht="94.5">
      <c r="A35" s="304" t="s">
        <v>313</v>
      </c>
      <c r="B35" s="306" t="s">
        <v>323</v>
      </c>
      <c r="C35" s="306" t="s">
        <v>314</v>
      </c>
      <c r="D35" s="306"/>
      <c r="E35" s="313">
        <f t="shared" si="3"/>
        <v>2672703.9500000002</v>
      </c>
      <c r="F35" s="313">
        <f t="shared" si="3"/>
        <v>1837047</v>
      </c>
      <c r="G35" s="313">
        <v>1824019</v>
      </c>
    </row>
    <row r="36" spans="1:7" ht="31.5">
      <c r="A36" s="304" t="s">
        <v>324</v>
      </c>
      <c r="B36" s="306" t="s">
        <v>323</v>
      </c>
      <c r="C36" s="306" t="s">
        <v>314</v>
      </c>
      <c r="D36" s="306" t="s">
        <v>87</v>
      </c>
      <c r="E36" s="313">
        <v>2672703.9500000002</v>
      </c>
      <c r="F36" s="313">
        <v>1837047</v>
      </c>
      <c r="G36" s="313">
        <v>1821019</v>
      </c>
    </row>
    <row r="37" spans="1:7">
      <c r="A37" s="304" t="s">
        <v>325</v>
      </c>
      <c r="B37" s="306" t="s">
        <v>326</v>
      </c>
      <c r="C37" s="306"/>
      <c r="D37" s="306"/>
      <c r="E37" s="313">
        <f>E38+E40</f>
        <v>369600</v>
      </c>
      <c r="F37" s="313">
        <f>F38+F40</f>
        <v>189643</v>
      </c>
      <c r="G37" s="313">
        <f>G38+G40</f>
        <v>164843</v>
      </c>
    </row>
    <row r="38" spans="1:7" ht="31.5">
      <c r="A38" s="193" t="s">
        <v>327</v>
      </c>
      <c r="B38" s="306" t="s">
        <v>326</v>
      </c>
      <c r="C38" s="306" t="s">
        <v>316</v>
      </c>
      <c r="D38" s="306"/>
      <c r="E38" s="313">
        <f>E39</f>
        <v>310600</v>
      </c>
      <c r="F38" s="313">
        <f>F39</f>
        <v>179643</v>
      </c>
      <c r="G38" s="313">
        <f>G39</f>
        <v>154843</v>
      </c>
    </row>
    <row r="39" spans="1:7" ht="31.5">
      <c r="A39" s="304" t="s">
        <v>324</v>
      </c>
      <c r="B39" s="306" t="s">
        <v>326</v>
      </c>
      <c r="C39" s="306" t="s">
        <v>316</v>
      </c>
      <c r="D39" s="306" t="s">
        <v>87</v>
      </c>
      <c r="E39" s="313">
        <v>310600</v>
      </c>
      <c r="F39" s="313">
        <v>179643</v>
      </c>
      <c r="G39" s="313">
        <v>154843</v>
      </c>
    </row>
    <row r="40" spans="1:7">
      <c r="A40" s="193" t="s">
        <v>328</v>
      </c>
      <c r="B40" s="306" t="s">
        <v>326</v>
      </c>
      <c r="C40" s="306" t="s">
        <v>329</v>
      </c>
      <c r="D40" s="306"/>
      <c r="E40" s="313">
        <f>E41</f>
        <v>59000</v>
      </c>
      <c r="F40" s="313">
        <f>F41</f>
        <v>10000</v>
      </c>
      <c r="G40" s="313">
        <f>G41</f>
        <v>10000</v>
      </c>
    </row>
    <row r="41" spans="1:7" ht="31.5">
      <c r="A41" s="304" t="s">
        <v>324</v>
      </c>
      <c r="B41" s="306" t="s">
        <v>419</v>
      </c>
      <c r="C41" s="306" t="s">
        <v>329</v>
      </c>
      <c r="D41" s="306" t="s">
        <v>87</v>
      </c>
      <c r="E41" s="313">
        <v>59000</v>
      </c>
      <c r="F41" s="313">
        <v>10000</v>
      </c>
      <c r="G41" s="313">
        <v>10000</v>
      </c>
    </row>
    <row r="42" spans="1:7" ht="31.5">
      <c r="A42" s="434" t="s">
        <v>434</v>
      </c>
      <c r="B42" s="443" t="s">
        <v>435</v>
      </c>
      <c r="C42" s="443"/>
      <c r="D42" s="443"/>
      <c r="E42" s="444">
        <f t="shared" ref="E42:G44" si="4">E43</f>
        <v>100000</v>
      </c>
      <c r="F42" s="444">
        <f t="shared" si="4"/>
        <v>0</v>
      </c>
      <c r="G42" s="444">
        <f t="shared" si="4"/>
        <v>0</v>
      </c>
    </row>
    <row r="43" spans="1:7" ht="94.5">
      <c r="A43" s="284" t="s">
        <v>578</v>
      </c>
      <c r="B43" s="443" t="s">
        <v>436</v>
      </c>
      <c r="C43" s="443"/>
      <c r="D43" s="443"/>
      <c r="E43" s="444">
        <f t="shared" si="4"/>
        <v>100000</v>
      </c>
      <c r="F43" s="444">
        <f t="shared" si="4"/>
        <v>0</v>
      </c>
      <c r="G43" s="444">
        <f>G44</f>
        <v>0</v>
      </c>
    </row>
    <row r="44" spans="1:7" ht="31.5">
      <c r="A44" s="193" t="s">
        <v>327</v>
      </c>
      <c r="B44" s="443" t="s">
        <v>436</v>
      </c>
      <c r="C44" s="306" t="s">
        <v>316</v>
      </c>
      <c r="D44" s="306"/>
      <c r="E44" s="313">
        <f t="shared" si="4"/>
        <v>100000</v>
      </c>
      <c r="F44" s="313">
        <f t="shared" si="4"/>
        <v>0</v>
      </c>
      <c r="G44" s="313">
        <f t="shared" si="4"/>
        <v>0</v>
      </c>
    </row>
    <row r="45" spans="1:7">
      <c r="A45" s="304" t="s">
        <v>202</v>
      </c>
      <c r="B45" s="443" t="s">
        <v>436</v>
      </c>
      <c r="C45" s="306" t="s">
        <v>316</v>
      </c>
      <c r="D45" s="306" t="s">
        <v>199</v>
      </c>
      <c r="E45" s="313">
        <v>100000</v>
      </c>
      <c r="F45" s="313">
        <v>0</v>
      </c>
      <c r="G45" s="313">
        <v>0</v>
      </c>
    </row>
    <row r="46" spans="1:7" ht="31.5">
      <c r="A46" s="434" t="s">
        <v>437</v>
      </c>
      <c r="B46" s="443" t="s">
        <v>439</v>
      </c>
      <c r="C46" s="443"/>
      <c r="D46" s="443"/>
      <c r="E46" s="444">
        <f t="shared" ref="E46:G48" si="5">E47</f>
        <v>139200</v>
      </c>
      <c r="F46" s="444">
        <f t="shared" si="5"/>
        <v>156000</v>
      </c>
      <c r="G46" s="444">
        <f t="shared" si="5"/>
        <v>156000</v>
      </c>
    </row>
    <row r="47" spans="1:7" ht="63">
      <c r="A47" s="256" t="s">
        <v>438</v>
      </c>
      <c r="B47" s="443" t="s">
        <v>440</v>
      </c>
      <c r="C47" s="443"/>
      <c r="D47" s="443"/>
      <c r="E47" s="444">
        <f t="shared" si="5"/>
        <v>139200</v>
      </c>
      <c r="F47" s="444">
        <f t="shared" si="5"/>
        <v>156000</v>
      </c>
      <c r="G47" s="444">
        <f t="shared" si="5"/>
        <v>156000</v>
      </c>
    </row>
    <row r="48" spans="1:7" ht="31.5">
      <c r="A48" s="193" t="s">
        <v>327</v>
      </c>
      <c r="B48" s="443" t="s">
        <v>440</v>
      </c>
      <c r="C48" s="306" t="s">
        <v>441</v>
      </c>
      <c r="D48" s="306"/>
      <c r="E48" s="313">
        <f t="shared" si="5"/>
        <v>139200</v>
      </c>
      <c r="F48" s="313">
        <f t="shared" si="5"/>
        <v>156000</v>
      </c>
      <c r="G48" s="313">
        <f t="shared" si="5"/>
        <v>156000</v>
      </c>
    </row>
    <row r="49" spans="1:7">
      <c r="A49" s="304" t="s">
        <v>185</v>
      </c>
      <c r="B49" s="443" t="s">
        <v>440</v>
      </c>
      <c r="C49" s="306" t="s">
        <v>441</v>
      </c>
      <c r="D49" s="306" t="s">
        <v>188</v>
      </c>
      <c r="E49" s="313">
        <v>139200</v>
      </c>
      <c r="F49" s="313">
        <v>156000</v>
      </c>
      <c r="G49" s="313">
        <v>156000</v>
      </c>
    </row>
    <row r="50" spans="1:7" ht="31.5">
      <c r="A50" s="259" t="s">
        <v>442</v>
      </c>
      <c r="B50" s="443" t="s">
        <v>443</v>
      </c>
      <c r="C50" s="443"/>
      <c r="D50" s="443"/>
      <c r="E50" s="444">
        <f t="shared" ref="E50:G52" si="6">E51</f>
        <v>13000</v>
      </c>
      <c r="F50" s="444">
        <f t="shared" si="6"/>
        <v>10000</v>
      </c>
      <c r="G50" s="444">
        <f t="shared" si="6"/>
        <v>10000</v>
      </c>
    </row>
    <row r="51" spans="1:7" ht="94.5">
      <c r="A51" s="284" t="s">
        <v>578</v>
      </c>
      <c r="B51" s="443" t="s">
        <v>444</v>
      </c>
      <c r="C51" s="443"/>
      <c r="D51" s="443"/>
      <c r="E51" s="444">
        <f t="shared" si="6"/>
        <v>13000</v>
      </c>
      <c r="F51" s="444">
        <f t="shared" si="6"/>
        <v>10000</v>
      </c>
      <c r="G51" s="444">
        <f t="shared" si="6"/>
        <v>10000</v>
      </c>
    </row>
    <row r="52" spans="1:7" ht="31.5">
      <c r="A52" s="193" t="s">
        <v>327</v>
      </c>
      <c r="B52" s="443" t="s">
        <v>444</v>
      </c>
      <c r="C52" s="306" t="s">
        <v>316</v>
      </c>
      <c r="D52" s="306"/>
      <c r="E52" s="313">
        <f t="shared" si="6"/>
        <v>13000</v>
      </c>
      <c r="F52" s="313">
        <f t="shared" si="6"/>
        <v>10000</v>
      </c>
      <c r="G52" s="313">
        <f t="shared" si="6"/>
        <v>10000</v>
      </c>
    </row>
    <row r="53" spans="1:7" ht="47.25">
      <c r="A53" s="435" t="s">
        <v>302</v>
      </c>
      <c r="B53" s="443" t="s">
        <v>444</v>
      </c>
      <c r="C53" s="306" t="s">
        <v>316</v>
      </c>
      <c r="D53" s="306" t="s">
        <v>301</v>
      </c>
      <c r="E53" s="313">
        <v>13000</v>
      </c>
      <c r="F53" s="313">
        <v>10000</v>
      </c>
      <c r="G53" s="313">
        <v>10000</v>
      </c>
    </row>
    <row r="54" spans="1:7" ht="47.25">
      <c r="A54" s="449" t="s">
        <v>330</v>
      </c>
      <c r="B54" s="443" t="s">
        <v>331</v>
      </c>
      <c r="C54" s="443"/>
      <c r="D54" s="443"/>
      <c r="E54" s="444" t="e">
        <f>#REF!+E55+E64+E68</f>
        <v>#REF!</v>
      </c>
      <c r="F54" s="444">
        <f>F58+F67+F72+F76</f>
        <v>28000</v>
      </c>
      <c r="G54" s="444">
        <f>G55+G64+G68+G73</f>
        <v>28000</v>
      </c>
    </row>
    <row r="55" spans="1:7" ht="31.5">
      <c r="A55" s="449" t="s">
        <v>332</v>
      </c>
      <c r="B55" s="443" t="s">
        <v>333</v>
      </c>
      <c r="C55" s="443"/>
      <c r="D55" s="443"/>
      <c r="E55" s="444">
        <f t="shared" ref="E55:G57" si="7">E56</f>
        <v>2000</v>
      </c>
      <c r="F55" s="444">
        <f t="shared" si="7"/>
        <v>1000</v>
      </c>
      <c r="G55" s="444">
        <f t="shared" si="7"/>
        <v>1000</v>
      </c>
    </row>
    <row r="56" spans="1:7" ht="94.5">
      <c r="A56" s="284" t="s">
        <v>578</v>
      </c>
      <c r="B56" s="443" t="s">
        <v>335</v>
      </c>
      <c r="C56" s="443"/>
      <c r="D56" s="443"/>
      <c r="E56" s="444">
        <f t="shared" si="7"/>
        <v>2000</v>
      </c>
      <c r="F56" s="444">
        <f t="shared" si="7"/>
        <v>1000</v>
      </c>
      <c r="G56" s="444">
        <f t="shared" si="7"/>
        <v>1000</v>
      </c>
    </row>
    <row r="57" spans="1:7" ht="31.5">
      <c r="A57" s="193" t="s">
        <v>327</v>
      </c>
      <c r="B57" s="306" t="s">
        <v>335</v>
      </c>
      <c r="C57" s="306" t="s">
        <v>316</v>
      </c>
      <c r="D57" s="306"/>
      <c r="E57" s="313">
        <f t="shared" si="7"/>
        <v>2000</v>
      </c>
      <c r="F57" s="313">
        <f t="shared" si="7"/>
        <v>1000</v>
      </c>
      <c r="G57" s="313">
        <f t="shared" si="7"/>
        <v>1000</v>
      </c>
    </row>
    <row r="58" spans="1:7">
      <c r="A58" s="304" t="s">
        <v>669</v>
      </c>
      <c r="B58" s="306" t="s">
        <v>335</v>
      </c>
      <c r="C58" s="306" t="s">
        <v>316</v>
      </c>
      <c r="D58" s="306" t="s">
        <v>95</v>
      </c>
      <c r="E58" s="313">
        <v>2000</v>
      </c>
      <c r="F58" s="313">
        <v>1000</v>
      </c>
      <c r="G58" s="313">
        <v>1000</v>
      </c>
    </row>
    <row r="59" spans="1:7" ht="31.5" hidden="1">
      <c r="A59" s="437" t="s">
        <v>338</v>
      </c>
      <c r="B59" s="443" t="s">
        <v>339</v>
      </c>
      <c r="C59" s="443"/>
      <c r="D59" s="443"/>
      <c r="E59" s="444">
        <f t="shared" ref="E59:G60" si="8">E60</f>
        <v>0</v>
      </c>
      <c r="F59" s="444">
        <f t="shared" si="8"/>
        <v>0</v>
      </c>
      <c r="G59" s="444">
        <f t="shared" si="8"/>
        <v>0</v>
      </c>
    </row>
    <row r="60" spans="1:7" ht="94.5" hidden="1">
      <c r="A60" s="289" t="s">
        <v>313</v>
      </c>
      <c r="B60" s="306" t="s">
        <v>339</v>
      </c>
      <c r="C60" s="306" t="s">
        <v>314</v>
      </c>
      <c r="D60" s="306"/>
      <c r="E60" s="313">
        <f t="shared" si="8"/>
        <v>0</v>
      </c>
      <c r="F60" s="313">
        <f t="shared" si="8"/>
        <v>0</v>
      </c>
      <c r="G60" s="313">
        <f t="shared" si="8"/>
        <v>0</v>
      </c>
    </row>
    <row r="61" spans="1:7" hidden="1">
      <c r="A61" s="304" t="s">
        <v>96</v>
      </c>
      <c r="B61" s="306" t="s">
        <v>339</v>
      </c>
      <c r="C61" s="306" t="s">
        <v>314</v>
      </c>
      <c r="D61" s="306" t="s">
        <v>340</v>
      </c>
      <c r="E61" s="313"/>
      <c r="F61" s="313"/>
      <c r="G61" s="313"/>
    </row>
    <row r="62" spans="1:7" ht="31.5" hidden="1">
      <c r="A62" s="437" t="s">
        <v>341</v>
      </c>
      <c r="B62" s="443" t="s">
        <v>342</v>
      </c>
      <c r="C62" s="443"/>
      <c r="D62" s="443"/>
      <c r="E62" s="444" t="e">
        <f>E63</f>
        <v>#REF!</v>
      </c>
      <c r="F62" s="444">
        <f>F63</f>
        <v>0</v>
      </c>
      <c r="G62" s="444">
        <f>G63</f>
        <v>0</v>
      </c>
    </row>
    <row r="63" spans="1:7" ht="31.5" hidden="1">
      <c r="A63" s="193" t="s">
        <v>327</v>
      </c>
      <c r="B63" s="306" t="s">
        <v>342</v>
      </c>
      <c r="C63" s="306" t="s">
        <v>316</v>
      </c>
      <c r="D63" s="306"/>
      <c r="E63" s="313" t="e">
        <f>E68</f>
        <v>#REF!</v>
      </c>
      <c r="F63" s="313"/>
      <c r="G63" s="313"/>
    </row>
    <row r="64" spans="1:7" ht="31.5">
      <c r="A64" s="449" t="s">
        <v>425</v>
      </c>
      <c r="B64" s="443" t="s">
        <v>423</v>
      </c>
      <c r="C64" s="443"/>
      <c r="D64" s="443"/>
      <c r="E64" s="444">
        <f t="shared" ref="E64:G66" si="9">E65</f>
        <v>2000</v>
      </c>
      <c r="F64" s="444">
        <f t="shared" si="9"/>
        <v>2000</v>
      </c>
      <c r="G64" s="444">
        <f t="shared" si="9"/>
        <v>2000</v>
      </c>
    </row>
    <row r="65" spans="1:7" ht="94.5">
      <c r="A65" s="284" t="s">
        <v>578</v>
      </c>
      <c r="B65" s="443" t="s">
        <v>424</v>
      </c>
      <c r="C65" s="443"/>
      <c r="D65" s="443"/>
      <c r="E65" s="444">
        <f t="shared" si="9"/>
        <v>2000</v>
      </c>
      <c r="F65" s="444">
        <f t="shared" si="9"/>
        <v>2000</v>
      </c>
      <c r="G65" s="444">
        <f t="shared" si="9"/>
        <v>2000</v>
      </c>
    </row>
    <row r="66" spans="1:7" ht="31.5">
      <c r="A66" s="193" t="s">
        <v>327</v>
      </c>
      <c r="B66" s="306" t="s">
        <v>424</v>
      </c>
      <c r="C66" s="306" t="s">
        <v>316</v>
      </c>
      <c r="D66" s="306"/>
      <c r="E66" s="313">
        <f t="shared" si="9"/>
        <v>2000</v>
      </c>
      <c r="F66" s="313">
        <f t="shared" si="9"/>
        <v>2000</v>
      </c>
      <c r="G66" s="313">
        <f t="shared" si="9"/>
        <v>2000</v>
      </c>
    </row>
    <row r="67" spans="1:7">
      <c r="A67" s="304" t="s">
        <v>354</v>
      </c>
      <c r="B67" s="306" t="s">
        <v>424</v>
      </c>
      <c r="C67" s="306" t="s">
        <v>316</v>
      </c>
      <c r="D67" s="306" t="s">
        <v>101</v>
      </c>
      <c r="E67" s="313">
        <v>2000</v>
      </c>
      <c r="F67" s="313">
        <v>2000</v>
      </c>
      <c r="G67" s="313">
        <v>2000</v>
      </c>
    </row>
    <row r="68" spans="1:7" ht="31.5">
      <c r="A68" s="437" t="s">
        <v>426</v>
      </c>
      <c r="B68" s="443" t="s">
        <v>337</v>
      </c>
      <c r="C68" s="306"/>
      <c r="D68" s="306"/>
      <c r="E68" s="444" t="e">
        <f>E71</f>
        <v>#REF!</v>
      </c>
      <c r="F68" s="444">
        <f>F70+F71</f>
        <v>7000</v>
      </c>
      <c r="G68" s="444">
        <f>G69+G72</f>
        <v>7000</v>
      </c>
    </row>
    <row r="69" spans="1:7" ht="94.5">
      <c r="A69" s="304" t="s">
        <v>313</v>
      </c>
      <c r="B69" s="443" t="s">
        <v>337</v>
      </c>
      <c r="C69" s="306"/>
      <c r="D69" s="306"/>
      <c r="E69" s="444"/>
      <c r="F69" s="444">
        <f>F70</f>
        <v>0</v>
      </c>
      <c r="G69" s="444">
        <f>G70</f>
        <v>0</v>
      </c>
    </row>
    <row r="70" spans="1:7" ht="31.5">
      <c r="A70" s="513" t="s">
        <v>581</v>
      </c>
      <c r="B70" s="443" t="s">
        <v>582</v>
      </c>
      <c r="C70" s="306" t="s">
        <v>314</v>
      </c>
      <c r="D70" s="306" t="s">
        <v>97</v>
      </c>
      <c r="E70" s="444"/>
      <c r="F70" s="444">
        <v>0</v>
      </c>
      <c r="G70" s="444">
        <v>0</v>
      </c>
    </row>
    <row r="71" spans="1:7" ht="94.5">
      <c r="A71" s="284" t="s">
        <v>578</v>
      </c>
      <c r="B71" s="443" t="s">
        <v>343</v>
      </c>
      <c r="C71" s="443"/>
      <c r="D71" s="443"/>
      <c r="E71" s="444" t="e">
        <f t="shared" ref="E71:G71" si="10">E72</f>
        <v>#REF!</v>
      </c>
      <c r="F71" s="444">
        <f t="shared" si="10"/>
        <v>7000</v>
      </c>
      <c r="G71" s="444">
        <f t="shared" si="10"/>
        <v>7000</v>
      </c>
    </row>
    <row r="72" spans="1:7" ht="31.5">
      <c r="A72" s="193" t="s">
        <v>327</v>
      </c>
      <c r="B72" s="306" t="s">
        <v>343</v>
      </c>
      <c r="C72" s="306" t="s">
        <v>316</v>
      </c>
      <c r="D72" s="306" t="s">
        <v>97</v>
      </c>
      <c r="E72" s="313" t="e">
        <f>#REF!</f>
        <v>#REF!</v>
      </c>
      <c r="F72" s="313">
        <v>7000</v>
      </c>
      <c r="G72" s="313">
        <v>7000</v>
      </c>
    </row>
    <row r="73" spans="1:7" ht="47.25">
      <c r="A73" s="449" t="s">
        <v>421</v>
      </c>
      <c r="B73" s="443" t="s">
        <v>420</v>
      </c>
      <c r="C73" s="443"/>
      <c r="D73" s="443"/>
      <c r="E73" s="444">
        <f t="shared" ref="E73:G75" si="11">E74</f>
        <v>4000</v>
      </c>
      <c r="F73" s="444">
        <f t="shared" si="11"/>
        <v>18000</v>
      </c>
      <c r="G73" s="444">
        <f t="shared" si="11"/>
        <v>18000</v>
      </c>
    </row>
    <row r="74" spans="1:7" ht="94.5">
      <c r="A74" s="284" t="s">
        <v>578</v>
      </c>
      <c r="B74" s="443" t="s">
        <v>422</v>
      </c>
      <c r="C74" s="443"/>
      <c r="D74" s="443"/>
      <c r="E74" s="444">
        <f t="shared" si="11"/>
        <v>4000</v>
      </c>
      <c r="F74" s="444">
        <f t="shared" si="11"/>
        <v>18000</v>
      </c>
      <c r="G74" s="444">
        <f t="shared" si="11"/>
        <v>18000</v>
      </c>
    </row>
    <row r="75" spans="1:7" ht="31.5">
      <c r="A75" s="193" t="s">
        <v>327</v>
      </c>
      <c r="B75" s="306" t="s">
        <v>422</v>
      </c>
      <c r="C75" s="306" t="s">
        <v>316</v>
      </c>
      <c r="D75" s="306"/>
      <c r="E75" s="313">
        <f t="shared" si="11"/>
        <v>4000</v>
      </c>
      <c r="F75" s="313">
        <f t="shared" si="11"/>
        <v>18000</v>
      </c>
      <c r="G75" s="313">
        <f t="shared" si="11"/>
        <v>18000</v>
      </c>
    </row>
    <row r="76" spans="1:7" ht="63">
      <c r="A76" s="304" t="s">
        <v>668</v>
      </c>
      <c r="B76" s="306" t="s">
        <v>422</v>
      </c>
      <c r="C76" s="306" t="s">
        <v>316</v>
      </c>
      <c r="D76" s="306" t="s">
        <v>97</v>
      </c>
      <c r="E76" s="313">
        <v>4000</v>
      </c>
      <c r="F76" s="313">
        <v>18000</v>
      </c>
      <c r="G76" s="313">
        <v>18000</v>
      </c>
    </row>
    <row r="77" spans="1:7">
      <c r="A77" s="28" t="s">
        <v>591</v>
      </c>
      <c r="B77" s="443" t="s">
        <v>350</v>
      </c>
      <c r="C77" s="443"/>
      <c r="D77" s="443"/>
      <c r="E77" s="444"/>
      <c r="F77" s="444">
        <f>F82</f>
        <v>244730</v>
      </c>
      <c r="G77" s="444">
        <f>G82</f>
        <v>264320</v>
      </c>
    </row>
    <row r="78" spans="1:7" ht="94.5" hidden="1">
      <c r="A78" s="284" t="s">
        <v>334</v>
      </c>
      <c r="B78" s="443" t="s">
        <v>346</v>
      </c>
      <c r="C78" s="443"/>
      <c r="D78" s="443"/>
      <c r="E78" s="444">
        <f t="shared" ref="E78:G79" si="12">E79</f>
        <v>0</v>
      </c>
      <c r="F78" s="444">
        <f t="shared" si="12"/>
        <v>0</v>
      </c>
      <c r="G78" s="444">
        <f t="shared" si="12"/>
        <v>0</v>
      </c>
    </row>
    <row r="79" spans="1:7" ht="31.5" hidden="1">
      <c r="A79" s="193" t="s">
        <v>327</v>
      </c>
      <c r="B79" s="306" t="s">
        <v>346</v>
      </c>
      <c r="C79" s="306" t="s">
        <v>316</v>
      </c>
      <c r="D79" s="306"/>
      <c r="E79" s="313">
        <f t="shared" si="12"/>
        <v>0</v>
      </c>
      <c r="F79" s="313">
        <f t="shared" si="12"/>
        <v>0</v>
      </c>
      <c r="G79" s="313">
        <f t="shared" si="12"/>
        <v>0</v>
      </c>
    </row>
    <row r="80" spans="1:7" ht="47.25" hidden="1">
      <c r="A80" s="304" t="s">
        <v>347</v>
      </c>
      <c r="B80" s="306" t="s">
        <v>346</v>
      </c>
      <c r="C80" s="306" t="s">
        <v>316</v>
      </c>
      <c r="D80" s="306" t="s">
        <v>348</v>
      </c>
      <c r="E80" s="313"/>
      <c r="F80" s="313"/>
      <c r="G80" s="313"/>
    </row>
    <row r="81" spans="1:7" ht="31.5" hidden="1">
      <c r="A81" s="28" t="s">
        <v>349</v>
      </c>
      <c r="B81" s="443" t="s">
        <v>350</v>
      </c>
      <c r="C81" s="443"/>
      <c r="D81" s="443"/>
      <c r="E81" s="444" t="e">
        <f>E82</f>
        <v>#REF!</v>
      </c>
      <c r="F81" s="444">
        <f>F82</f>
        <v>244730</v>
      </c>
      <c r="G81" s="444">
        <f>G82</f>
        <v>264320</v>
      </c>
    </row>
    <row r="82" spans="1:7" ht="31.5">
      <c r="A82" s="28" t="s">
        <v>351</v>
      </c>
      <c r="B82" s="443" t="s">
        <v>352</v>
      </c>
      <c r="C82" s="443"/>
      <c r="D82" s="443"/>
      <c r="E82" s="444" t="e">
        <f>E83+#REF!+E100</f>
        <v>#REF!</v>
      </c>
      <c r="F82" s="444">
        <f>F83+F86+F100</f>
        <v>244730</v>
      </c>
      <c r="G82" s="444">
        <f>G83+G86+G102</f>
        <v>264320</v>
      </c>
    </row>
    <row r="83" spans="1:7" ht="94.5">
      <c r="A83" s="284" t="s">
        <v>578</v>
      </c>
      <c r="B83" s="443" t="s">
        <v>353</v>
      </c>
      <c r="C83" s="443"/>
      <c r="D83" s="443"/>
      <c r="E83" s="444">
        <f>E84</f>
        <v>228885.67</v>
      </c>
      <c r="F83" s="444">
        <f>F84</f>
        <v>114730</v>
      </c>
      <c r="G83" s="444">
        <f>G84</f>
        <v>134320</v>
      </c>
    </row>
    <row r="84" spans="1:7" ht="31.5">
      <c r="A84" s="193" t="s">
        <v>327</v>
      </c>
      <c r="B84" s="306" t="s">
        <v>353</v>
      </c>
      <c r="C84" s="306" t="s">
        <v>316</v>
      </c>
      <c r="D84" s="306"/>
      <c r="E84" s="313">
        <f>E92</f>
        <v>228885.67</v>
      </c>
      <c r="F84" s="313">
        <f>F85</f>
        <v>114730</v>
      </c>
      <c r="G84" s="313">
        <f>G85</f>
        <v>134320</v>
      </c>
    </row>
    <row r="85" spans="1:7">
      <c r="A85" s="304" t="s">
        <v>354</v>
      </c>
      <c r="B85" s="306" t="s">
        <v>353</v>
      </c>
      <c r="C85" s="306" t="s">
        <v>316</v>
      </c>
      <c r="D85" s="306" t="s">
        <v>101</v>
      </c>
      <c r="E85" s="313">
        <v>1247500</v>
      </c>
      <c r="F85" s="313">
        <v>114730</v>
      </c>
      <c r="G85" s="313">
        <v>134320</v>
      </c>
    </row>
    <row r="86" spans="1:7" ht="94.5">
      <c r="A86" s="284" t="s">
        <v>578</v>
      </c>
      <c r="B86" s="443" t="s">
        <v>355</v>
      </c>
      <c r="C86" s="443"/>
      <c r="D86" s="443"/>
      <c r="E86" s="444">
        <f t="shared" ref="E86:G87" si="13">E87</f>
        <v>100000</v>
      </c>
      <c r="F86" s="444">
        <f t="shared" si="13"/>
        <v>50000</v>
      </c>
      <c r="G86" s="444">
        <f t="shared" si="13"/>
        <v>50000</v>
      </c>
    </row>
    <row r="87" spans="1:7" ht="31.5">
      <c r="A87" s="193" t="s">
        <v>327</v>
      </c>
      <c r="B87" s="306" t="s">
        <v>355</v>
      </c>
      <c r="C87" s="306" t="s">
        <v>316</v>
      </c>
      <c r="D87" s="306"/>
      <c r="E87" s="313">
        <f t="shared" si="13"/>
        <v>100000</v>
      </c>
      <c r="F87" s="313">
        <f t="shared" si="13"/>
        <v>50000</v>
      </c>
      <c r="G87" s="313">
        <f t="shared" si="13"/>
        <v>50000</v>
      </c>
    </row>
    <row r="88" spans="1:7">
      <c r="A88" s="304" t="s">
        <v>354</v>
      </c>
      <c r="B88" s="306" t="s">
        <v>355</v>
      </c>
      <c r="C88" s="306" t="s">
        <v>316</v>
      </c>
      <c r="D88" s="306" t="s">
        <v>101</v>
      </c>
      <c r="E88" s="313">
        <v>100000</v>
      </c>
      <c r="F88" s="313">
        <v>50000</v>
      </c>
      <c r="G88" s="313">
        <v>50000</v>
      </c>
    </row>
    <row r="89" spans="1:7" ht="31.5">
      <c r="A89" s="28" t="s">
        <v>356</v>
      </c>
      <c r="B89" s="443" t="s">
        <v>357</v>
      </c>
      <c r="C89" s="443"/>
      <c r="D89" s="443"/>
      <c r="E89" s="444">
        <f>E91</f>
        <v>228885.67</v>
      </c>
      <c r="F89" s="444">
        <f>F101</f>
        <v>80000</v>
      </c>
      <c r="G89" s="444">
        <f>G101</f>
        <v>80000</v>
      </c>
    </row>
    <row r="90" spans="1:7" ht="94.5" hidden="1">
      <c r="A90" s="284" t="s">
        <v>334</v>
      </c>
      <c r="B90" s="443" t="s">
        <v>358</v>
      </c>
      <c r="C90" s="443"/>
      <c r="D90" s="443"/>
      <c r="E90" s="444">
        <f t="shared" ref="E90:G91" si="14">E91</f>
        <v>228885.67</v>
      </c>
      <c r="F90" s="444">
        <f t="shared" si="14"/>
        <v>0</v>
      </c>
      <c r="G90" s="444">
        <f t="shared" si="14"/>
        <v>0</v>
      </c>
    </row>
    <row r="91" spans="1:7" ht="31.5" hidden="1">
      <c r="A91" s="193" t="s">
        <v>327</v>
      </c>
      <c r="B91" s="306" t="s">
        <v>358</v>
      </c>
      <c r="C91" s="306" t="s">
        <v>316</v>
      </c>
      <c r="D91" s="306"/>
      <c r="E91" s="313">
        <f t="shared" si="14"/>
        <v>228885.67</v>
      </c>
      <c r="F91" s="313">
        <f t="shared" si="14"/>
        <v>0</v>
      </c>
      <c r="G91" s="313">
        <f t="shared" si="14"/>
        <v>0</v>
      </c>
    </row>
    <row r="92" spans="1:7" hidden="1">
      <c r="A92" s="304" t="s">
        <v>354</v>
      </c>
      <c r="B92" s="306" t="s">
        <v>353</v>
      </c>
      <c r="C92" s="306" t="s">
        <v>316</v>
      </c>
      <c r="D92" s="306" t="s">
        <v>101</v>
      </c>
      <c r="E92" s="313">
        <v>228885.67</v>
      </c>
      <c r="F92" s="313"/>
      <c r="G92" s="313"/>
    </row>
    <row r="93" spans="1:7" ht="94.5" hidden="1">
      <c r="A93" s="284" t="s">
        <v>334</v>
      </c>
      <c r="B93" s="443" t="s">
        <v>355</v>
      </c>
      <c r="C93" s="443"/>
      <c r="D93" s="443"/>
      <c r="E93" s="444">
        <f t="shared" ref="E93:G94" si="15">E94</f>
        <v>100000</v>
      </c>
      <c r="F93" s="444">
        <f t="shared" si="15"/>
        <v>0</v>
      </c>
      <c r="G93" s="444">
        <f t="shared" si="15"/>
        <v>0</v>
      </c>
    </row>
    <row r="94" spans="1:7" ht="31.5" hidden="1">
      <c r="A94" s="193" t="s">
        <v>327</v>
      </c>
      <c r="B94" s="306" t="s">
        <v>355</v>
      </c>
      <c r="C94" s="306" t="s">
        <v>316</v>
      </c>
      <c r="D94" s="306"/>
      <c r="E94" s="313">
        <f t="shared" si="15"/>
        <v>100000</v>
      </c>
      <c r="F94" s="313">
        <f t="shared" si="15"/>
        <v>0</v>
      </c>
      <c r="G94" s="313">
        <f t="shared" si="15"/>
        <v>0</v>
      </c>
    </row>
    <row r="95" spans="1:7" hidden="1">
      <c r="A95" s="304" t="s">
        <v>354</v>
      </c>
      <c r="B95" s="306" t="s">
        <v>355</v>
      </c>
      <c r="C95" s="306" t="s">
        <v>316</v>
      </c>
      <c r="D95" s="306" t="s">
        <v>101</v>
      </c>
      <c r="E95" s="313">
        <v>100000</v>
      </c>
      <c r="F95" s="313"/>
      <c r="G95" s="313"/>
    </row>
    <row r="96" spans="1:7" ht="31.5" hidden="1">
      <c r="A96" s="28" t="s">
        <v>356</v>
      </c>
      <c r="B96" s="443" t="s">
        <v>357</v>
      </c>
      <c r="C96" s="443"/>
      <c r="D96" s="443"/>
      <c r="E96" s="444">
        <f>E98</f>
        <v>65000</v>
      </c>
      <c r="F96" s="444">
        <f>F98</f>
        <v>0</v>
      </c>
      <c r="G96" s="444">
        <f>G98</f>
        <v>0</v>
      </c>
    </row>
    <row r="97" spans="1:7" ht="94.5" hidden="1">
      <c r="A97" s="284" t="s">
        <v>334</v>
      </c>
      <c r="B97" s="443" t="s">
        <v>358</v>
      </c>
      <c r="C97" s="443"/>
      <c r="D97" s="443"/>
      <c r="E97" s="444">
        <f t="shared" ref="E97:G98" si="16">E98</f>
        <v>65000</v>
      </c>
      <c r="F97" s="444">
        <f t="shared" si="16"/>
        <v>0</v>
      </c>
      <c r="G97" s="444">
        <f t="shared" si="16"/>
        <v>0</v>
      </c>
    </row>
    <row r="98" spans="1:7" ht="31.5" hidden="1">
      <c r="A98" s="193" t="s">
        <v>327</v>
      </c>
      <c r="B98" s="306" t="s">
        <v>358</v>
      </c>
      <c r="C98" s="306" t="s">
        <v>316</v>
      </c>
      <c r="D98" s="306"/>
      <c r="E98" s="313">
        <f t="shared" si="16"/>
        <v>65000</v>
      </c>
      <c r="F98" s="313">
        <f t="shared" si="16"/>
        <v>0</v>
      </c>
      <c r="G98" s="313">
        <f t="shared" si="16"/>
        <v>0</v>
      </c>
    </row>
    <row r="99" spans="1:7" hidden="1">
      <c r="A99" s="304" t="s">
        <v>354</v>
      </c>
      <c r="B99" s="306" t="s">
        <v>355</v>
      </c>
      <c r="C99" s="306" t="s">
        <v>316</v>
      </c>
      <c r="D99" s="306" t="s">
        <v>101</v>
      </c>
      <c r="E99" s="313">
        <v>65000</v>
      </c>
      <c r="F99" s="313"/>
      <c r="G99" s="313"/>
    </row>
    <row r="100" spans="1:7" ht="94.5" hidden="1">
      <c r="A100" s="284" t="s">
        <v>427</v>
      </c>
      <c r="B100" s="443" t="s">
        <v>358</v>
      </c>
      <c r="C100" s="443"/>
      <c r="D100" s="443"/>
      <c r="E100" s="444">
        <f>E101</f>
        <v>0</v>
      </c>
      <c r="F100" s="444">
        <f>F101</f>
        <v>80000</v>
      </c>
      <c r="G100" s="444">
        <f>G101</f>
        <v>80000</v>
      </c>
    </row>
    <row r="101" spans="1:7" ht="31.5">
      <c r="A101" s="193" t="s">
        <v>327</v>
      </c>
      <c r="B101" s="443" t="s">
        <v>358</v>
      </c>
      <c r="C101" s="306" t="s">
        <v>316</v>
      </c>
      <c r="D101" s="306"/>
      <c r="E101" s="313">
        <f>E108</f>
        <v>0</v>
      </c>
      <c r="F101" s="313">
        <f>F102</f>
        <v>80000</v>
      </c>
      <c r="G101" s="313">
        <f>G102</f>
        <v>80000</v>
      </c>
    </row>
    <row r="102" spans="1:7">
      <c r="A102" s="304" t="s">
        <v>354</v>
      </c>
      <c r="B102" s="443" t="s">
        <v>358</v>
      </c>
      <c r="C102" s="306" t="s">
        <v>316</v>
      </c>
      <c r="D102" s="306" t="s">
        <v>101</v>
      </c>
      <c r="E102" s="313">
        <v>1247500</v>
      </c>
      <c r="F102" s="313">
        <v>80000</v>
      </c>
      <c r="G102" s="313">
        <v>80000</v>
      </c>
    </row>
    <row r="103" spans="1:7" ht="31.5" hidden="1">
      <c r="A103" s="193" t="s">
        <v>327</v>
      </c>
      <c r="B103" s="306" t="s">
        <v>355</v>
      </c>
      <c r="C103" s="306" t="s">
        <v>316</v>
      </c>
      <c r="D103" s="306"/>
      <c r="E103" s="313">
        <f t="shared" ref="E103:G103" si="17">E104</f>
        <v>100000</v>
      </c>
      <c r="F103" s="313">
        <f t="shared" si="17"/>
        <v>0</v>
      </c>
      <c r="G103" s="313">
        <f t="shared" si="17"/>
        <v>0</v>
      </c>
    </row>
    <row r="104" spans="1:7" hidden="1">
      <c r="A104" s="304" t="s">
        <v>354</v>
      </c>
      <c r="B104" s="306" t="s">
        <v>355</v>
      </c>
      <c r="C104" s="306" t="s">
        <v>316</v>
      </c>
      <c r="D104" s="306" t="s">
        <v>101</v>
      </c>
      <c r="E104" s="313">
        <v>100000</v>
      </c>
      <c r="F104" s="313"/>
      <c r="G104" s="313"/>
    </row>
    <row r="105" spans="1:7" ht="31.5" hidden="1">
      <c r="A105" s="28" t="s">
        <v>356</v>
      </c>
      <c r="B105" s="443" t="s">
        <v>357</v>
      </c>
      <c r="C105" s="443"/>
      <c r="D105" s="443"/>
      <c r="E105" s="444">
        <f>E107</f>
        <v>0</v>
      </c>
      <c r="F105" s="444">
        <f>F107</f>
        <v>0</v>
      </c>
      <c r="G105" s="444">
        <f>G107</f>
        <v>0</v>
      </c>
    </row>
    <row r="106" spans="1:7" ht="94.5" hidden="1">
      <c r="A106" s="284" t="s">
        <v>334</v>
      </c>
      <c r="B106" s="443" t="s">
        <v>358</v>
      </c>
      <c r="C106" s="443"/>
      <c r="D106" s="443"/>
      <c r="E106" s="444">
        <f t="shared" ref="E106:G107" si="18">E107</f>
        <v>0</v>
      </c>
      <c r="F106" s="444">
        <f t="shared" si="18"/>
        <v>0</v>
      </c>
      <c r="G106" s="444">
        <f t="shared" si="18"/>
        <v>0</v>
      </c>
    </row>
    <row r="107" spans="1:7" ht="31.5" hidden="1">
      <c r="A107" s="193" t="s">
        <v>327</v>
      </c>
      <c r="B107" s="306" t="s">
        <v>358</v>
      </c>
      <c r="C107" s="306" t="s">
        <v>316</v>
      </c>
      <c r="D107" s="306"/>
      <c r="E107" s="313">
        <f t="shared" si="18"/>
        <v>0</v>
      </c>
      <c r="F107" s="313">
        <f t="shared" si="18"/>
        <v>0</v>
      </c>
      <c r="G107" s="313">
        <f t="shared" si="18"/>
        <v>0</v>
      </c>
    </row>
    <row r="108" spans="1:7" hidden="1">
      <c r="A108" s="304" t="s">
        <v>354</v>
      </c>
      <c r="B108" s="306" t="s">
        <v>428</v>
      </c>
      <c r="C108" s="306" t="s">
        <v>316</v>
      </c>
      <c r="D108" s="306" t="s">
        <v>101</v>
      </c>
      <c r="E108" s="313">
        <v>0</v>
      </c>
      <c r="F108" s="313">
        <v>0</v>
      </c>
      <c r="G108" s="313">
        <v>0</v>
      </c>
    </row>
    <row r="109" spans="1:7" ht="47.25" hidden="1">
      <c r="A109" s="28" t="s">
        <v>359</v>
      </c>
      <c r="B109" s="443" t="s">
        <v>360</v>
      </c>
      <c r="C109" s="443"/>
      <c r="D109" s="443"/>
      <c r="E109" s="444">
        <f>E111</f>
        <v>0</v>
      </c>
      <c r="F109" s="444">
        <f>F111</f>
        <v>0</v>
      </c>
      <c r="G109" s="444">
        <f>G111</f>
        <v>0</v>
      </c>
    </row>
    <row r="110" spans="1:7" ht="94.5" hidden="1">
      <c r="A110" s="284" t="s">
        <v>334</v>
      </c>
      <c r="B110" s="443" t="s">
        <v>361</v>
      </c>
      <c r="C110" s="443"/>
      <c r="D110" s="443"/>
      <c r="E110" s="444">
        <f t="shared" ref="E110:G111" si="19">E111</f>
        <v>0</v>
      </c>
      <c r="F110" s="444">
        <f t="shared" si="19"/>
        <v>0</v>
      </c>
      <c r="G110" s="444">
        <f t="shared" si="19"/>
        <v>0</v>
      </c>
    </row>
    <row r="111" spans="1:7" ht="31.5" hidden="1">
      <c r="A111" s="193" t="s">
        <v>327</v>
      </c>
      <c r="B111" s="306" t="s">
        <v>361</v>
      </c>
      <c r="C111" s="306" t="s">
        <v>316</v>
      </c>
      <c r="D111" s="306"/>
      <c r="E111" s="313">
        <f t="shared" si="19"/>
        <v>0</v>
      </c>
      <c r="F111" s="313">
        <f t="shared" si="19"/>
        <v>0</v>
      </c>
      <c r="G111" s="313">
        <f t="shared" si="19"/>
        <v>0</v>
      </c>
    </row>
    <row r="112" spans="1:7" hidden="1">
      <c r="A112" s="304" t="s">
        <v>354</v>
      </c>
      <c r="B112" s="306" t="s">
        <v>361</v>
      </c>
      <c r="C112" s="306" t="s">
        <v>316</v>
      </c>
      <c r="D112" s="306" t="s">
        <v>101</v>
      </c>
      <c r="E112" s="313"/>
      <c r="F112" s="313"/>
      <c r="G112" s="313"/>
    </row>
    <row r="113" spans="1:7" ht="47.25" hidden="1">
      <c r="A113" s="28" t="s">
        <v>362</v>
      </c>
      <c r="B113" s="443" t="s">
        <v>363</v>
      </c>
      <c r="C113" s="443"/>
      <c r="D113" s="443"/>
      <c r="E113" s="444">
        <f t="shared" ref="E113:G116" si="20">E114</f>
        <v>1000</v>
      </c>
      <c r="F113" s="444">
        <f t="shared" si="20"/>
        <v>1000</v>
      </c>
      <c r="G113" s="444">
        <f t="shared" si="20"/>
        <v>1000</v>
      </c>
    </row>
    <row r="114" spans="1:7" ht="31.5">
      <c r="A114" s="445" t="s">
        <v>429</v>
      </c>
      <c r="B114" s="443" t="s">
        <v>430</v>
      </c>
      <c r="C114" s="443"/>
      <c r="D114" s="443"/>
      <c r="E114" s="444">
        <f t="shared" si="20"/>
        <v>1000</v>
      </c>
      <c r="F114" s="444">
        <f t="shared" si="20"/>
        <v>1000</v>
      </c>
      <c r="G114" s="444">
        <f t="shared" si="20"/>
        <v>1000</v>
      </c>
    </row>
    <row r="115" spans="1:7" ht="94.5" hidden="1">
      <c r="A115" s="284" t="s">
        <v>578</v>
      </c>
      <c r="B115" s="443" t="s">
        <v>572</v>
      </c>
      <c r="C115" s="443"/>
      <c r="D115" s="443"/>
      <c r="E115" s="444">
        <f t="shared" si="20"/>
        <v>1000</v>
      </c>
      <c r="F115" s="444">
        <f t="shared" si="20"/>
        <v>1000</v>
      </c>
      <c r="G115" s="444">
        <f t="shared" si="20"/>
        <v>1000</v>
      </c>
    </row>
    <row r="116" spans="1:7" ht="31.5">
      <c r="A116" s="193" t="s">
        <v>327</v>
      </c>
      <c r="B116" s="306" t="s">
        <v>572</v>
      </c>
      <c r="C116" s="306" t="s">
        <v>316</v>
      </c>
      <c r="D116" s="306"/>
      <c r="E116" s="313">
        <f t="shared" si="20"/>
        <v>1000</v>
      </c>
      <c r="F116" s="313">
        <f t="shared" si="20"/>
        <v>1000</v>
      </c>
      <c r="G116" s="313">
        <f t="shared" si="20"/>
        <v>1000</v>
      </c>
    </row>
    <row r="117" spans="1:7" ht="31.5">
      <c r="A117" s="304" t="s">
        <v>364</v>
      </c>
      <c r="B117" s="306" t="s">
        <v>572</v>
      </c>
      <c r="C117" s="306" t="s">
        <v>316</v>
      </c>
      <c r="D117" s="306" t="s">
        <v>298</v>
      </c>
      <c r="E117" s="313">
        <v>1000</v>
      </c>
      <c r="F117" s="313">
        <v>1000</v>
      </c>
      <c r="G117" s="313">
        <v>1000</v>
      </c>
    </row>
    <row r="118" spans="1:7" ht="47.25">
      <c r="A118" s="437" t="s">
        <v>365</v>
      </c>
      <c r="B118" s="443" t="s">
        <v>366</v>
      </c>
      <c r="C118" s="443"/>
      <c r="D118" s="443"/>
      <c r="E118" s="444" t="e">
        <f>E123+#REF!</f>
        <v>#REF!</v>
      </c>
      <c r="F118" s="444">
        <f>F119+F137</f>
        <v>27000</v>
      </c>
      <c r="G118" s="444">
        <f>G119+G137</f>
        <v>27000</v>
      </c>
    </row>
    <row r="119" spans="1:7">
      <c r="A119" s="449" t="s">
        <v>592</v>
      </c>
      <c r="B119" s="443" t="s">
        <v>373</v>
      </c>
      <c r="C119" s="443"/>
      <c r="D119" s="443"/>
      <c r="E119" s="444">
        <f>E121</f>
        <v>0</v>
      </c>
      <c r="F119" s="444">
        <f>F124</f>
        <v>2000</v>
      </c>
      <c r="G119" s="444">
        <f>G124</f>
        <v>2000</v>
      </c>
    </row>
    <row r="120" spans="1:7" ht="94.5" hidden="1">
      <c r="A120" s="284" t="s">
        <v>334</v>
      </c>
      <c r="B120" s="443" t="s">
        <v>369</v>
      </c>
      <c r="C120" s="443"/>
      <c r="D120" s="443"/>
      <c r="E120" s="444">
        <f t="shared" ref="E120:G121" si="21">E121</f>
        <v>0</v>
      </c>
      <c r="F120" s="444">
        <f t="shared" si="21"/>
        <v>0</v>
      </c>
      <c r="G120" s="444">
        <f t="shared" si="21"/>
        <v>0</v>
      </c>
    </row>
    <row r="121" spans="1:7" ht="31.5" hidden="1">
      <c r="A121" s="193" t="s">
        <v>327</v>
      </c>
      <c r="B121" s="306" t="s">
        <v>369</v>
      </c>
      <c r="C121" s="306" t="s">
        <v>316</v>
      </c>
      <c r="D121" s="306"/>
      <c r="E121" s="313">
        <f t="shared" si="21"/>
        <v>0</v>
      </c>
      <c r="F121" s="313">
        <f t="shared" si="21"/>
        <v>0</v>
      </c>
      <c r="G121" s="313">
        <f t="shared" si="21"/>
        <v>0</v>
      </c>
    </row>
    <row r="122" spans="1:7" hidden="1">
      <c r="A122" s="304" t="s">
        <v>370</v>
      </c>
      <c r="B122" s="306" t="s">
        <v>369</v>
      </c>
      <c r="C122" s="306" t="s">
        <v>316</v>
      </c>
      <c r="D122" s="306" t="s">
        <v>371</v>
      </c>
      <c r="E122" s="313"/>
      <c r="F122" s="313"/>
      <c r="G122" s="313"/>
    </row>
    <row r="123" spans="1:7" hidden="1">
      <c r="A123" s="437" t="s">
        <v>432</v>
      </c>
      <c r="B123" s="443" t="s">
        <v>373</v>
      </c>
      <c r="C123" s="443"/>
      <c r="D123" s="443"/>
      <c r="E123" s="444" t="e">
        <f>E124+#REF!+#REF!+#REF!</f>
        <v>#REF!</v>
      </c>
      <c r="F123" s="444">
        <f>F124</f>
        <v>2000</v>
      </c>
      <c r="G123" s="444" t="e">
        <f>G124+#REF!+#REF!+#REF!</f>
        <v>#REF!</v>
      </c>
    </row>
    <row r="124" spans="1:7" ht="94.5">
      <c r="A124" s="284" t="s">
        <v>578</v>
      </c>
      <c r="B124" s="443" t="s">
        <v>431</v>
      </c>
      <c r="C124" s="443"/>
      <c r="D124" s="443"/>
      <c r="E124" s="444">
        <f t="shared" ref="E124:G125" si="22">E125</f>
        <v>55000</v>
      </c>
      <c r="F124" s="444">
        <f t="shared" si="22"/>
        <v>2000</v>
      </c>
      <c r="G124" s="444">
        <f t="shared" si="22"/>
        <v>2000</v>
      </c>
    </row>
    <row r="125" spans="1:7" ht="31.5">
      <c r="A125" s="193" t="s">
        <v>327</v>
      </c>
      <c r="B125" s="306" t="s">
        <v>431</v>
      </c>
      <c r="C125" s="306" t="s">
        <v>316</v>
      </c>
      <c r="D125" s="306"/>
      <c r="E125" s="313">
        <f t="shared" si="22"/>
        <v>55000</v>
      </c>
      <c r="F125" s="313">
        <f t="shared" si="22"/>
        <v>2000</v>
      </c>
      <c r="G125" s="313">
        <f t="shared" si="22"/>
        <v>2000</v>
      </c>
    </row>
    <row r="126" spans="1:7">
      <c r="A126" s="304" t="s">
        <v>111</v>
      </c>
      <c r="B126" s="306" t="s">
        <v>431</v>
      </c>
      <c r="C126" s="306" t="s">
        <v>316</v>
      </c>
      <c r="D126" s="306" t="s">
        <v>112</v>
      </c>
      <c r="E126" s="313">
        <v>55000</v>
      </c>
      <c r="F126" s="313">
        <v>2000</v>
      </c>
      <c r="G126" s="313">
        <v>2000</v>
      </c>
    </row>
    <row r="127" spans="1:7" ht="31.5" hidden="1">
      <c r="A127" s="304" t="s">
        <v>374</v>
      </c>
      <c r="B127" s="306" t="s">
        <v>375</v>
      </c>
      <c r="C127" s="306"/>
      <c r="D127" s="306"/>
      <c r="E127" s="313">
        <f t="shared" ref="E127:G128" si="23">E128</f>
        <v>0</v>
      </c>
      <c r="F127" s="313">
        <f t="shared" si="23"/>
        <v>0</v>
      </c>
      <c r="G127" s="313">
        <f t="shared" si="23"/>
        <v>0</v>
      </c>
    </row>
    <row r="128" spans="1:7" ht="94.5" hidden="1">
      <c r="A128" s="304" t="s">
        <v>313</v>
      </c>
      <c r="B128" s="306" t="s">
        <v>375</v>
      </c>
      <c r="C128" s="306" t="s">
        <v>314</v>
      </c>
      <c r="D128" s="306"/>
      <c r="E128" s="313">
        <f t="shared" si="23"/>
        <v>0</v>
      </c>
      <c r="F128" s="313">
        <f t="shared" si="23"/>
        <v>0</v>
      </c>
      <c r="G128" s="313">
        <f t="shared" si="23"/>
        <v>0</v>
      </c>
    </row>
    <row r="129" spans="1:7" hidden="1">
      <c r="A129" s="304" t="s">
        <v>111</v>
      </c>
      <c r="B129" s="306" t="s">
        <v>375</v>
      </c>
      <c r="C129" s="306" t="s">
        <v>314</v>
      </c>
      <c r="D129" s="306" t="s">
        <v>112</v>
      </c>
      <c r="E129" s="313"/>
      <c r="F129" s="313"/>
      <c r="G129" s="313"/>
    </row>
    <row r="130" spans="1:7" ht="31.5" hidden="1">
      <c r="A130" s="304" t="s">
        <v>341</v>
      </c>
      <c r="B130" s="306" t="s">
        <v>376</v>
      </c>
      <c r="C130" s="306"/>
      <c r="D130" s="306"/>
      <c r="E130" s="313">
        <f t="shared" ref="E130:G131" si="24">E131</f>
        <v>0</v>
      </c>
      <c r="F130" s="313">
        <f t="shared" si="24"/>
        <v>0</v>
      </c>
      <c r="G130" s="313">
        <f t="shared" si="24"/>
        <v>0</v>
      </c>
    </row>
    <row r="131" spans="1:7" ht="31.5" hidden="1">
      <c r="A131" s="193" t="s">
        <v>327</v>
      </c>
      <c r="B131" s="306" t="s">
        <v>376</v>
      </c>
      <c r="C131" s="306" t="s">
        <v>316</v>
      </c>
      <c r="D131" s="306"/>
      <c r="E131" s="313">
        <f t="shared" si="24"/>
        <v>0</v>
      </c>
      <c r="F131" s="313">
        <f t="shared" si="24"/>
        <v>0</v>
      </c>
      <c r="G131" s="313">
        <f t="shared" si="24"/>
        <v>0</v>
      </c>
    </row>
    <row r="132" spans="1:7" hidden="1">
      <c r="A132" s="304" t="s">
        <v>111</v>
      </c>
      <c r="B132" s="306" t="s">
        <v>376</v>
      </c>
      <c r="C132" s="306" t="s">
        <v>316</v>
      </c>
      <c r="D132" s="306" t="s">
        <v>112</v>
      </c>
      <c r="E132" s="313"/>
      <c r="F132" s="313"/>
      <c r="G132" s="313"/>
    </row>
    <row r="133" spans="1:7" hidden="1">
      <c r="A133" s="193" t="s">
        <v>328</v>
      </c>
      <c r="B133" s="306" t="s">
        <v>376</v>
      </c>
      <c r="C133" s="306" t="s">
        <v>329</v>
      </c>
      <c r="D133" s="306"/>
      <c r="E133" s="313"/>
      <c r="F133" s="313"/>
      <c r="G133" s="313"/>
    </row>
    <row r="134" spans="1:7" hidden="1">
      <c r="A134" s="304" t="s">
        <v>111</v>
      </c>
      <c r="B134" s="306" t="s">
        <v>376</v>
      </c>
      <c r="C134" s="306" t="s">
        <v>329</v>
      </c>
      <c r="D134" s="306" t="s">
        <v>112</v>
      </c>
      <c r="E134" s="313"/>
      <c r="F134" s="313"/>
      <c r="G134" s="313"/>
    </row>
    <row r="135" spans="1:7" ht="31.5" hidden="1">
      <c r="A135" s="517" t="s">
        <v>587</v>
      </c>
      <c r="B135" s="443" t="s">
        <v>380</v>
      </c>
      <c r="C135" s="443"/>
      <c r="D135" s="443"/>
      <c r="E135" s="444"/>
      <c r="F135" s="444">
        <f>F141+F153+F156</f>
        <v>263400</v>
      </c>
      <c r="G135" s="444"/>
    </row>
    <row r="136" spans="1:7" ht="31.5">
      <c r="A136" s="517" t="s">
        <v>629</v>
      </c>
      <c r="B136" s="443" t="s">
        <v>373</v>
      </c>
      <c r="C136" s="443"/>
      <c r="D136" s="443"/>
      <c r="E136" s="444"/>
      <c r="F136" s="444">
        <f t="shared" ref="F136:G138" si="25">F137</f>
        <v>25000</v>
      </c>
      <c r="G136" s="444">
        <f t="shared" si="25"/>
        <v>25000</v>
      </c>
    </row>
    <row r="137" spans="1:7" ht="94.5">
      <c r="A137" s="284" t="s">
        <v>578</v>
      </c>
      <c r="B137" s="443" t="s">
        <v>431</v>
      </c>
      <c r="C137" s="443"/>
      <c r="D137" s="443"/>
      <c r="E137" s="444"/>
      <c r="F137" s="444">
        <f t="shared" si="25"/>
        <v>25000</v>
      </c>
      <c r="G137" s="444">
        <f t="shared" si="25"/>
        <v>25000</v>
      </c>
    </row>
    <row r="138" spans="1:7" ht="31.5">
      <c r="A138" s="193" t="s">
        <v>327</v>
      </c>
      <c r="B138" s="443" t="s">
        <v>431</v>
      </c>
      <c r="C138" s="443" t="s">
        <v>316</v>
      </c>
      <c r="D138" s="443"/>
      <c r="E138" s="444"/>
      <c r="F138" s="444">
        <f t="shared" si="25"/>
        <v>25000</v>
      </c>
      <c r="G138" s="444">
        <f t="shared" si="25"/>
        <v>25000</v>
      </c>
    </row>
    <row r="139" spans="1:7" ht="31.5">
      <c r="A139" s="517" t="s">
        <v>629</v>
      </c>
      <c r="B139" s="443" t="s">
        <v>431</v>
      </c>
      <c r="C139" s="443" t="s">
        <v>316</v>
      </c>
      <c r="D139" s="443" t="s">
        <v>112</v>
      </c>
      <c r="E139" s="444"/>
      <c r="F139" s="444">
        <v>25000</v>
      </c>
      <c r="G139" s="444">
        <v>25000</v>
      </c>
    </row>
    <row r="140" spans="1:7" ht="31.5">
      <c r="A140" s="517" t="s">
        <v>593</v>
      </c>
      <c r="B140" s="443" t="s">
        <v>380</v>
      </c>
      <c r="C140" s="443"/>
      <c r="D140" s="443"/>
      <c r="E140" s="444"/>
      <c r="F140" s="444">
        <f>F141+F150+F155</f>
        <v>263400</v>
      </c>
      <c r="G140" s="444">
        <f>G141+G150+G155</f>
        <v>133200</v>
      </c>
    </row>
    <row r="141" spans="1:7" ht="47.25">
      <c r="A141" s="449" t="s">
        <v>382</v>
      </c>
      <c r="B141" s="443" t="s">
        <v>383</v>
      </c>
      <c r="C141" s="443"/>
      <c r="D141" s="443"/>
      <c r="E141" s="444" t="e">
        <f>E142+E145+#REF!</f>
        <v>#REF!</v>
      </c>
      <c r="F141" s="444">
        <f>F142+F145</f>
        <v>260400</v>
      </c>
      <c r="G141" s="444">
        <f>G142+G145</f>
        <v>130200</v>
      </c>
    </row>
    <row r="142" spans="1:7" ht="31.5">
      <c r="A142" s="436" t="s">
        <v>446</v>
      </c>
      <c r="B142" s="306" t="s">
        <v>384</v>
      </c>
      <c r="C142" s="306"/>
      <c r="D142" s="306"/>
      <c r="E142" s="313">
        <f t="shared" ref="E142:G143" si="26">E143</f>
        <v>369014.51</v>
      </c>
      <c r="F142" s="313">
        <f>F143</f>
        <v>260400</v>
      </c>
      <c r="G142" s="313">
        <f t="shared" si="26"/>
        <v>130200</v>
      </c>
    </row>
    <row r="143" spans="1:7" ht="94.5">
      <c r="A143" s="304" t="s">
        <v>313</v>
      </c>
      <c r="B143" s="306" t="s">
        <v>384</v>
      </c>
      <c r="C143" s="306" t="s">
        <v>314</v>
      </c>
      <c r="D143" s="306"/>
      <c r="E143" s="313">
        <f t="shared" si="26"/>
        <v>369014.51</v>
      </c>
      <c r="F143" s="313">
        <f t="shared" si="26"/>
        <v>260400</v>
      </c>
      <c r="G143" s="313">
        <f t="shared" si="26"/>
        <v>130200</v>
      </c>
    </row>
    <row r="144" spans="1:7">
      <c r="A144" s="304" t="s">
        <v>108</v>
      </c>
      <c r="B144" s="306" t="s">
        <v>384</v>
      </c>
      <c r="C144" s="306" t="s">
        <v>314</v>
      </c>
      <c r="D144" s="306" t="s">
        <v>109</v>
      </c>
      <c r="E144" s="313">
        <v>369014.51</v>
      </c>
      <c r="F144" s="313">
        <v>260400</v>
      </c>
      <c r="G144" s="313">
        <v>130200</v>
      </c>
    </row>
    <row r="145" spans="1:7" ht="63">
      <c r="A145" s="257" t="s">
        <v>447</v>
      </c>
      <c r="B145" s="306" t="s">
        <v>385</v>
      </c>
      <c r="C145" s="306"/>
      <c r="D145" s="306"/>
      <c r="E145" s="313">
        <f>E146+E148</f>
        <v>26000</v>
      </c>
      <c r="F145" s="313">
        <f>F146+F148</f>
        <v>0</v>
      </c>
      <c r="G145" s="313">
        <f>G146+G148</f>
        <v>0</v>
      </c>
    </row>
    <row r="146" spans="1:7" ht="31.5">
      <c r="A146" s="193" t="s">
        <v>327</v>
      </c>
      <c r="B146" s="306" t="s">
        <v>385</v>
      </c>
      <c r="C146" s="306" t="s">
        <v>316</v>
      </c>
      <c r="D146" s="306"/>
      <c r="E146" s="313">
        <f>E147</f>
        <v>25000</v>
      </c>
      <c r="F146" s="313">
        <f>F147</f>
        <v>0</v>
      </c>
      <c r="G146" s="313">
        <f>G147</f>
        <v>0</v>
      </c>
    </row>
    <row r="147" spans="1:7">
      <c r="A147" s="304" t="s">
        <v>108</v>
      </c>
      <c r="B147" s="306" t="s">
        <v>385</v>
      </c>
      <c r="C147" s="306" t="s">
        <v>316</v>
      </c>
      <c r="D147" s="306" t="s">
        <v>109</v>
      </c>
      <c r="E147" s="313">
        <v>25000</v>
      </c>
      <c r="F147" s="313">
        <v>0</v>
      </c>
      <c r="G147" s="313">
        <v>0</v>
      </c>
    </row>
    <row r="148" spans="1:7">
      <c r="A148" s="193" t="s">
        <v>328</v>
      </c>
      <c r="B148" s="306" t="s">
        <v>448</v>
      </c>
      <c r="C148" s="306" t="s">
        <v>329</v>
      </c>
      <c r="D148" s="306"/>
      <c r="E148" s="313">
        <f>E149</f>
        <v>1000</v>
      </c>
      <c r="F148" s="313">
        <f>F149</f>
        <v>0</v>
      </c>
      <c r="G148" s="313">
        <f>G149</f>
        <v>0</v>
      </c>
    </row>
    <row r="149" spans="1:7">
      <c r="A149" s="304" t="s">
        <v>108</v>
      </c>
      <c r="B149" s="306" t="s">
        <v>448</v>
      </c>
      <c r="C149" s="306" t="s">
        <v>329</v>
      </c>
      <c r="D149" s="306" t="s">
        <v>109</v>
      </c>
      <c r="E149" s="313">
        <v>1000</v>
      </c>
      <c r="F149" s="313">
        <v>0</v>
      </c>
      <c r="G149" s="313">
        <v>0</v>
      </c>
    </row>
    <row r="150" spans="1:7" ht="47.25">
      <c r="A150" s="517" t="s">
        <v>588</v>
      </c>
      <c r="B150" s="306" t="s">
        <v>450</v>
      </c>
      <c r="C150" s="306"/>
      <c r="D150" s="306"/>
      <c r="E150" s="313"/>
      <c r="F150" s="313">
        <f>F153</f>
        <v>3000</v>
      </c>
      <c r="G150" s="313">
        <f>G153</f>
        <v>3000</v>
      </c>
    </row>
    <row r="151" spans="1:7" ht="78.75">
      <c r="A151" s="499" t="s">
        <v>578</v>
      </c>
      <c r="B151" s="306" t="s">
        <v>451</v>
      </c>
      <c r="C151" s="306"/>
      <c r="D151" s="306"/>
      <c r="E151" s="313"/>
      <c r="F151" s="313">
        <f>F153</f>
        <v>3000</v>
      </c>
      <c r="G151" s="313">
        <f>G153</f>
        <v>3000</v>
      </c>
    </row>
    <row r="152" spans="1:7" ht="31.5">
      <c r="A152" s="193" t="s">
        <v>327</v>
      </c>
      <c r="B152" s="306" t="s">
        <v>451</v>
      </c>
      <c r="C152" s="306" t="s">
        <v>316</v>
      </c>
      <c r="D152" s="306"/>
      <c r="E152" s="313"/>
      <c r="F152" s="313">
        <f>F153</f>
        <v>3000</v>
      </c>
      <c r="G152" s="313">
        <f>G153</f>
        <v>3000</v>
      </c>
    </row>
    <row r="153" spans="1:7" ht="47.25">
      <c r="A153" s="517" t="s">
        <v>588</v>
      </c>
      <c r="B153" s="306" t="s">
        <v>451</v>
      </c>
      <c r="C153" s="306" t="s">
        <v>316</v>
      </c>
      <c r="D153" s="306" t="s">
        <v>266</v>
      </c>
      <c r="E153" s="313"/>
      <c r="F153" s="313">
        <v>3000</v>
      </c>
      <c r="G153" s="313">
        <v>3000</v>
      </c>
    </row>
    <row r="154" spans="1:7" ht="31.5">
      <c r="A154" s="449" t="s">
        <v>393</v>
      </c>
      <c r="B154" s="443" t="s">
        <v>394</v>
      </c>
      <c r="C154" s="443"/>
      <c r="D154" s="443"/>
      <c r="E154" s="444">
        <f>E156</f>
        <v>0</v>
      </c>
      <c r="F154" s="444">
        <f>F156</f>
        <v>0</v>
      </c>
      <c r="G154" s="444">
        <f>G156</f>
        <v>0</v>
      </c>
    </row>
    <row r="155" spans="1:7" ht="94.5">
      <c r="A155" s="284" t="s">
        <v>578</v>
      </c>
      <c r="B155" s="443" t="s">
        <v>395</v>
      </c>
      <c r="C155" s="443"/>
      <c r="D155" s="443"/>
      <c r="E155" s="444">
        <f t="shared" ref="E155:G156" si="27">E156</f>
        <v>0</v>
      </c>
      <c r="F155" s="444">
        <f t="shared" si="27"/>
        <v>0</v>
      </c>
      <c r="G155" s="444">
        <f t="shared" si="27"/>
        <v>0</v>
      </c>
    </row>
    <row r="156" spans="1:7" ht="31.5">
      <c r="A156" s="193" t="s">
        <v>327</v>
      </c>
      <c r="B156" s="306" t="s">
        <v>395</v>
      </c>
      <c r="C156" s="306" t="s">
        <v>316</v>
      </c>
      <c r="D156" s="306"/>
      <c r="E156" s="313">
        <f t="shared" si="27"/>
        <v>0</v>
      </c>
      <c r="F156" s="313">
        <v>0</v>
      </c>
      <c r="G156" s="313">
        <v>0</v>
      </c>
    </row>
    <row r="157" spans="1:7">
      <c r="A157" s="304" t="s">
        <v>396</v>
      </c>
      <c r="B157" s="306" t="s">
        <v>395</v>
      </c>
      <c r="C157" s="306" t="s">
        <v>316</v>
      </c>
      <c r="D157" s="306" t="s">
        <v>397</v>
      </c>
      <c r="E157" s="313"/>
      <c r="F157" s="313">
        <v>0</v>
      </c>
      <c r="G157" s="313">
        <v>0</v>
      </c>
    </row>
    <row r="158" spans="1:7" ht="47.25" hidden="1">
      <c r="A158" s="256" t="s">
        <v>452</v>
      </c>
      <c r="B158" s="443" t="s">
        <v>450</v>
      </c>
      <c r="C158" s="443"/>
      <c r="D158" s="443"/>
      <c r="E158" s="444">
        <f t="shared" ref="E158:G160" si="28">E159</f>
        <v>2000</v>
      </c>
      <c r="F158" s="444">
        <f t="shared" si="28"/>
        <v>2000</v>
      </c>
      <c r="G158" s="444">
        <f t="shared" si="28"/>
        <v>2000</v>
      </c>
    </row>
    <row r="159" spans="1:7" ht="94.5" hidden="1">
      <c r="A159" s="284" t="s">
        <v>427</v>
      </c>
      <c r="B159" s="443" t="s">
        <v>451</v>
      </c>
      <c r="C159" s="443"/>
      <c r="D159" s="443"/>
      <c r="E159" s="444">
        <f t="shared" si="28"/>
        <v>2000</v>
      </c>
      <c r="F159" s="444">
        <f t="shared" si="28"/>
        <v>2000</v>
      </c>
      <c r="G159" s="444">
        <f t="shared" si="28"/>
        <v>2000</v>
      </c>
    </row>
    <row r="160" spans="1:7" ht="31.5" hidden="1">
      <c r="A160" s="193" t="s">
        <v>327</v>
      </c>
      <c r="B160" s="306" t="s">
        <v>451</v>
      </c>
      <c r="C160" s="306" t="s">
        <v>316</v>
      </c>
      <c r="D160" s="306"/>
      <c r="E160" s="313">
        <f t="shared" si="28"/>
        <v>2000</v>
      </c>
      <c r="F160" s="313">
        <f t="shared" si="28"/>
        <v>2000</v>
      </c>
      <c r="G160" s="313">
        <f t="shared" si="28"/>
        <v>2000</v>
      </c>
    </row>
    <row r="161" spans="1:7" hidden="1">
      <c r="A161" s="304" t="s">
        <v>445</v>
      </c>
      <c r="B161" s="306" t="s">
        <v>451</v>
      </c>
      <c r="C161" s="306" t="s">
        <v>316</v>
      </c>
      <c r="D161" s="306" t="s">
        <v>266</v>
      </c>
      <c r="E161" s="313">
        <v>2000</v>
      </c>
      <c r="F161" s="313">
        <v>2000</v>
      </c>
      <c r="G161" s="313">
        <v>2000</v>
      </c>
    </row>
    <row r="162" spans="1:7" ht="31.5" hidden="1">
      <c r="A162" s="259" t="s">
        <v>449</v>
      </c>
      <c r="B162" s="443" t="s">
        <v>453</v>
      </c>
      <c r="C162" s="443"/>
      <c r="D162" s="443"/>
      <c r="E162" s="444">
        <f t="shared" ref="E162:G164" si="29">E163</f>
        <v>13000</v>
      </c>
      <c r="F162" s="444">
        <f t="shared" si="29"/>
        <v>13000</v>
      </c>
      <c r="G162" s="444">
        <f t="shared" si="29"/>
        <v>13000</v>
      </c>
    </row>
    <row r="163" spans="1:7" ht="94.5" hidden="1">
      <c r="A163" s="284" t="s">
        <v>427</v>
      </c>
      <c r="B163" s="443" t="s">
        <v>454</v>
      </c>
      <c r="C163" s="443"/>
      <c r="D163" s="443"/>
      <c r="E163" s="444">
        <f t="shared" si="29"/>
        <v>13000</v>
      </c>
      <c r="F163" s="444">
        <f t="shared" si="29"/>
        <v>13000</v>
      </c>
      <c r="G163" s="444">
        <f t="shared" si="29"/>
        <v>13000</v>
      </c>
    </row>
    <row r="164" spans="1:7" ht="31.5" hidden="1">
      <c r="A164" s="193" t="s">
        <v>327</v>
      </c>
      <c r="B164" s="306" t="s">
        <v>454</v>
      </c>
      <c r="C164" s="306" t="s">
        <v>316</v>
      </c>
      <c r="D164" s="306"/>
      <c r="E164" s="313">
        <f t="shared" si="29"/>
        <v>13000</v>
      </c>
      <c r="F164" s="313">
        <f t="shared" si="29"/>
        <v>13000</v>
      </c>
      <c r="G164" s="313">
        <f t="shared" si="29"/>
        <v>13000</v>
      </c>
    </row>
    <row r="165" spans="1:7" ht="47.25" hidden="1">
      <c r="A165" s="435" t="s">
        <v>302</v>
      </c>
      <c r="B165" s="306" t="s">
        <v>454</v>
      </c>
      <c r="C165" s="306" t="s">
        <v>316</v>
      </c>
      <c r="D165" s="306" t="s">
        <v>301</v>
      </c>
      <c r="E165" s="313">
        <v>13000</v>
      </c>
      <c r="F165" s="313">
        <v>13000</v>
      </c>
      <c r="G165" s="313">
        <v>13000</v>
      </c>
    </row>
    <row r="166" spans="1:7" hidden="1">
      <c r="A166" s="297" t="s">
        <v>398</v>
      </c>
      <c r="B166" s="379" t="s">
        <v>318</v>
      </c>
      <c r="C166" s="379" t="s">
        <v>399</v>
      </c>
      <c r="D166" s="379" t="s">
        <v>400</v>
      </c>
      <c r="E166" s="288">
        <f>E167+E173</f>
        <v>647949.92000000004</v>
      </c>
      <c r="F166" s="288">
        <f>F167+F173</f>
        <v>733231</v>
      </c>
      <c r="G166" s="288">
        <f>G167+G173</f>
        <v>733231</v>
      </c>
    </row>
    <row r="167" spans="1:7" hidden="1">
      <c r="A167" s="297" t="s">
        <v>401</v>
      </c>
      <c r="B167" s="379" t="s">
        <v>318</v>
      </c>
      <c r="C167" s="379"/>
      <c r="D167" s="379"/>
      <c r="E167" s="288">
        <f>E169</f>
        <v>700</v>
      </c>
      <c r="F167" s="288">
        <f>F169</f>
        <v>700</v>
      </c>
      <c r="G167" s="288">
        <f>G169</f>
        <v>700</v>
      </c>
    </row>
    <row r="168" spans="1:7" ht="31.5" hidden="1">
      <c r="A168" s="449" t="s">
        <v>393</v>
      </c>
      <c r="B168" s="379" t="s">
        <v>395</v>
      </c>
      <c r="C168" s="379" t="s">
        <v>316</v>
      </c>
      <c r="D168" s="379" t="s">
        <v>397</v>
      </c>
      <c r="E168" s="288"/>
      <c r="F168" s="288">
        <v>6000</v>
      </c>
      <c r="G168" s="288">
        <v>5000</v>
      </c>
    </row>
    <row r="169" spans="1:7" ht="63">
      <c r="A169" s="284" t="s">
        <v>402</v>
      </c>
      <c r="B169" s="379" t="s">
        <v>589</v>
      </c>
      <c r="C169" s="379"/>
      <c r="D169" s="379"/>
      <c r="E169" s="288">
        <f t="shared" ref="E169:G171" si="30">E170</f>
        <v>700</v>
      </c>
      <c r="F169" s="288">
        <f t="shared" si="30"/>
        <v>700</v>
      </c>
      <c r="G169" s="288">
        <f t="shared" si="30"/>
        <v>700</v>
      </c>
    </row>
    <row r="170" spans="1:7" ht="157.5">
      <c r="A170" s="450" t="s">
        <v>404</v>
      </c>
      <c r="B170" s="379" t="s">
        <v>589</v>
      </c>
      <c r="C170" s="379"/>
      <c r="D170" s="379"/>
      <c r="E170" s="288">
        <f t="shared" si="30"/>
        <v>700</v>
      </c>
      <c r="F170" s="288">
        <f t="shared" si="30"/>
        <v>700</v>
      </c>
      <c r="G170" s="288">
        <f t="shared" si="30"/>
        <v>700</v>
      </c>
    </row>
    <row r="171" spans="1:7" ht="47.25">
      <c r="A171" s="289" t="s">
        <v>309</v>
      </c>
      <c r="B171" s="379" t="s">
        <v>589</v>
      </c>
      <c r="C171" s="383" t="s">
        <v>316</v>
      </c>
      <c r="D171" s="383"/>
      <c r="E171" s="293">
        <f t="shared" si="30"/>
        <v>700</v>
      </c>
      <c r="F171" s="293">
        <f t="shared" si="30"/>
        <v>700</v>
      </c>
      <c r="G171" s="293">
        <f t="shared" si="30"/>
        <v>700</v>
      </c>
    </row>
    <row r="172" spans="1:7">
      <c r="A172" s="289" t="s">
        <v>202</v>
      </c>
      <c r="B172" s="379" t="s">
        <v>589</v>
      </c>
      <c r="C172" s="383" t="s">
        <v>316</v>
      </c>
      <c r="D172" s="383" t="s">
        <v>199</v>
      </c>
      <c r="E172" s="293">
        <v>700</v>
      </c>
      <c r="F172" s="293">
        <v>700</v>
      </c>
      <c r="G172" s="293">
        <v>700</v>
      </c>
    </row>
    <row r="173" spans="1:7" ht="31.5">
      <c r="A173" s="284" t="s">
        <v>405</v>
      </c>
      <c r="B173" s="379" t="s">
        <v>406</v>
      </c>
      <c r="C173" s="379"/>
      <c r="D173" s="379"/>
      <c r="E173" s="288">
        <f>E174+E181</f>
        <v>647249.92000000004</v>
      </c>
      <c r="F173" s="288">
        <f>F174+F181</f>
        <v>732531</v>
      </c>
      <c r="G173" s="288">
        <f>G174+G181</f>
        <v>732531</v>
      </c>
    </row>
    <row r="174" spans="1:7" ht="47.25">
      <c r="A174" s="437" t="s">
        <v>407</v>
      </c>
      <c r="B174" s="451" t="s">
        <v>408</v>
      </c>
      <c r="C174" s="451"/>
      <c r="D174" s="451"/>
      <c r="E174" s="452">
        <f>E175+E178</f>
        <v>644249.92000000004</v>
      </c>
      <c r="F174" s="452">
        <f>F175+F178</f>
        <v>731531</v>
      </c>
      <c r="G174" s="452">
        <f>G175+G178</f>
        <v>731531</v>
      </c>
    </row>
    <row r="175" spans="1:7" ht="31.5">
      <c r="A175" s="284" t="s">
        <v>409</v>
      </c>
      <c r="B175" s="451" t="s">
        <v>410</v>
      </c>
      <c r="C175" s="451"/>
      <c r="D175" s="451"/>
      <c r="E175" s="452">
        <f t="shared" ref="E175:G176" si="31">E176</f>
        <v>17187.419999999998</v>
      </c>
      <c r="F175" s="452">
        <f t="shared" si="31"/>
        <v>31031</v>
      </c>
      <c r="G175" s="452">
        <f t="shared" si="31"/>
        <v>31031</v>
      </c>
    </row>
    <row r="176" spans="1:7">
      <c r="A176" s="289" t="s">
        <v>411</v>
      </c>
      <c r="B176" s="453" t="s">
        <v>410</v>
      </c>
      <c r="C176" s="453" t="s">
        <v>412</v>
      </c>
      <c r="D176" s="453"/>
      <c r="E176" s="454">
        <f t="shared" si="31"/>
        <v>17187.419999999998</v>
      </c>
      <c r="F176" s="454">
        <f t="shared" si="31"/>
        <v>31031</v>
      </c>
      <c r="G176" s="454">
        <f t="shared" si="31"/>
        <v>31031</v>
      </c>
    </row>
    <row r="177" spans="1:7" ht="31.5">
      <c r="A177" s="389" t="s">
        <v>413</v>
      </c>
      <c r="B177" s="453" t="s">
        <v>410</v>
      </c>
      <c r="C177" s="453" t="s">
        <v>412</v>
      </c>
      <c r="D177" s="453" t="s">
        <v>89</v>
      </c>
      <c r="E177" s="454">
        <v>17187.419999999998</v>
      </c>
      <c r="F177" s="454">
        <v>31031</v>
      </c>
      <c r="G177" s="454">
        <v>31031</v>
      </c>
    </row>
    <row r="178" spans="1:7" ht="31.5">
      <c r="A178" s="455" t="s">
        <v>414</v>
      </c>
      <c r="B178" s="451" t="s">
        <v>415</v>
      </c>
      <c r="C178" s="451"/>
      <c r="D178" s="451"/>
      <c r="E178" s="452">
        <f t="shared" ref="E178:G179" si="32">E179</f>
        <v>627062.5</v>
      </c>
      <c r="F178" s="452">
        <f t="shared" si="32"/>
        <v>700500</v>
      </c>
      <c r="G178" s="452">
        <f t="shared" si="32"/>
        <v>700500</v>
      </c>
    </row>
    <row r="179" spans="1:7">
      <c r="A179" s="289" t="s">
        <v>411</v>
      </c>
      <c r="B179" s="453" t="s">
        <v>415</v>
      </c>
      <c r="C179" s="453" t="s">
        <v>412</v>
      </c>
      <c r="D179" s="453"/>
      <c r="E179" s="454">
        <f t="shared" si="32"/>
        <v>627062.5</v>
      </c>
      <c r="F179" s="454">
        <f t="shared" si="32"/>
        <v>700500</v>
      </c>
      <c r="G179" s="454">
        <f t="shared" si="32"/>
        <v>700500</v>
      </c>
    </row>
    <row r="180" spans="1:7" ht="31.5">
      <c r="A180" s="389" t="s">
        <v>413</v>
      </c>
      <c r="B180" s="453" t="s">
        <v>415</v>
      </c>
      <c r="C180" s="453" t="s">
        <v>412</v>
      </c>
      <c r="D180" s="453" t="s">
        <v>89</v>
      </c>
      <c r="E180" s="454">
        <v>627062.5</v>
      </c>
      <c r="F180" s="454">
        <v>700500</v>
      </c>
      <c r="G180" s="454">
        <v>700500</v>
      </c>
    </row>
    <row r="181" spans="1:7">
      <c r="A181" s="449" t="s">
        <v>90</v>
      </c>
      <c r="B181" s="443" t="s">
        <v>416</v>
      </c>
      <c r="C181" s="443"/>
      <c r="D181" s="443"/>
      <c r="E181" s="444">
        <f t="shared" ref="E181:G183" si="33">E182</f>
        <v>3000</v>
      </c>
      <c r="F181" s="444">
        <f t="shared" si="33"/>
        <v>1000</v>
      </c>
      <c r="G181" s="444">
        <f t="shared" si="33"/>
        <v>1000</v>
      </c>
    </row>
    <row r="182" spans="1:7" ht="31.5">
      <c r="A182" s="449" t="s">
        <v>528</v>
      </c>
      <c r="B182" s="443" t="s">
        <v>527</v>
      </c>
      <c r="C182" s="443"/>
      <c r="D182" s="443"/>
      <c r="E182" s="444">
        <f t="shared" si="33"/>
        <v>3000</v>
      </c>
      <c r="F182" s="444">
        <f t="shared" si="33"/>
        <v>1000</v>
      </c>
      <c r="G182" s="444">
        <f t="shared" si="33"/>
        <v>1000</v>
      </c>
    </row>
    <row r="183" spans="1:7">
      <c r="A183" s="289" t="s">
        <v>417</v>
      </c>
      <c r="B183" s="306" t="s">
        <v>527</v>
      </c>
      <c r="C183" s="306" t="s">
        <v>329</v>
      </c>
      <c r="D183" s="306"/>
      <c r="E183" s="313">
        <f t="shared" si="33"/>
        <v>3000</v>
      </c>
      <c r="F183" s="313">
        <f t="shared" si="33"/>
        <v>1000</v>
      </c>
      <c r="G183" s="313">
        <f t="shared" si="33"/>
        <v>1000</v>
      </c>
    </row>
    <row r="184" spans="1:7">
      <c r="A184" s="392" t="s">
        <v>418</v>
      </c>
      <c r="B184" s="306" t="s">
        <v>527</v>
      </c>
      <c r="C184" s="306" t="s">
        <v>329</v>
      </c>
      <c r="D184" s="306" t="s">
        <v>91</v>
      </c>
      <c r="E184" s="313">
        <v>3000</v>
      </c>
      <c r="F184" s="313">
        <v>1000</v>
      </c>
      <c r="G184" s="313">
        <v>1000</v>
      </c>
    </row>
    <row r="185" spans="1:7">
      <c r="A185" s="438" t="s">
        <v>456</v>
      </c>
      <c r="B185" s="438"/>
      <c r="C185" s="438"/>
      <c r="D185" s="438"/>
      <c r="E185" s="439" t="e">
        <f>E14+E29+E166</f>
        <v>#REF!</v>
      </c>
      <c r="F185" s="439">
        <f>F14+F29+F166</f>
        <v>4681002</v>
      </c>
      <c r="G185" s="439">
        <f>G14+G29+G166</f>
        <v>4537964</v>
      </c>
    </row>
    <row r="186" spans="1:7">
      <c r="E186" s="19"/>
      <c r="F186" s="19"/>
      <c r="G186" s="19"/>
    </row>
    <row r="187" spans="1:7">
      <c r="E187" s="19"/>
      <c r="F187" s="19"/>
      <c r="G187" s="19"/>
    </row>
    <row r="188" spans="1:7" ht="23.25">
      <c r="A188" s="254" t="s">
        <v>579</v>
      </c>
      <c r="E188" s="428" t="s">
        <v>178</v>
      </c>
      <c r="G188" s="1" t="s">
        <v>580</v>
      </c>
    </row>
  </sheetData>
  <mergeCells count="8">
    <mergeCell ref="C3:G3"/>
    <mergeCell ref="A8:D8"/>
    <mergeCell ref="A6:G6"/>
    <mergeCell ref="A7:G7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5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13"/>
  <sheetViews>
    <sheetView tabSelected="1" topLeftCell="B1" workbookViewId="0">
      <selection activeCell="E2" sqref="E2:H2"/>
    </sheetView>
  </sheetViews>
  <sheetFormatPr defaultRowHeight="15.75"/>
  <cols>
    <col min="1" max="1" width="50.85546875" style="255" customWidth="1"/>
    <col min="2" max="2" width="14.5703125" style="255" customWidth="1"/>
    <col min="3" max="3" width="16" style="255" customWidth="1"/>
    <col min="4" max="4" width="20.140625" style="19" customWidth="1"/>
    <col min="5" max="5" width="14.28515625" style="19" customWidth="1"/>
    <col min="6" max="6" width="0.140625" style="19" customWidth="1"/>
    <col min="7" max="7" width="18" style="15" customWidth="1"/>
    <col min="8" max="8" width="17.140625" customWidth="1"/>
  </cols>
  <sheetData>
    <row r="1" spans="1:8">
      <c r="D1" s="18" t="s">
        <v>268</v>
      </c>
      <c r="G1" s="524"/>
      <c r="H1" s="525" t="s">
        <v>662</v>
      </c>
    </row>
    <row r="2" spans="1:8">
      <c r="D2" s="18" t="s">
        <v>288</v>
      </c>
      <c r="E2" s="620" t="s">
        <v>788</v>
      </c>
      <c r="F2" s="620"/>
      <c r="G2" s="620"/>
      <c r="H2" s="620"/>
    </row>
    <row r="3" spans="1:8">
      <c r="D3" s="5" t="s">
        <v>644</v>
      </c>
    </row>
    <row r="4" spans="1:8">
      <c r="A4" s="260" t="s">
        <v>297</v>
      </c>
      <c r="C4" s="523"/>
      <c r="D4" s="621" t="s">
        <v>759</v>
      </c>
      <c r="E4" s="621"/>
      <c r="F4" s="621"/>
      <c r="G4" s="621"/>
      <c r="H4" s="621"/>
    </row>
    <row r="5" spans="1:8">
      <c r="D5" s="18"/>
      <c r="E5" s="18"/>
      <c r="F5" s="18"/>
    </row>
    <row r="6" spans="1:8" ht="56.25" customHeight="1">
      <c r="A6" s="622" t="s">
        <v>772</v>
      </c>
      <c r="B6" s="622"/>
      <c r="C6" s="622"/>
      <c r="D6" s="622"/>
      <c r="E6" s="622"/>
      <c r="F6" s="622"/>
      <c r="G6" s="622"/>
      <c r="H6" s="622"/>
    </row>
    <row r="7" spans="1:8">
      <c r="A7" s="8" t="s">
        <v>79</v>
      </c>
      <c r="B7" s="8" t="s">
        <v>79</v>
      </c>
      <c r="C7" s="8" t="s">
        <v>79</v>
      </c>
      <c r="D7" s="20" t="s">
        <v>79</v>
      </c>
      <c r="E7" s="20" t="s">
        <v>79</v>
      </c>
      <c r="F7" s="20"/>
      <c r="G7" s="8"/>
    </row>
    <row r="8" spans="1:8" ht="15">
      <c r="A8" s="608" t="s">
        <v>80</v>
      </c>
      <c r="B8" s="609" t="s">
        <v>151</v>
      </c>
      <c r="C8" s="608" t="s">
        <v>81</v>
      </c>
      <c r="D8" s="608" t="s">
        <v>114</v>
      </c>
      <c r="E8" s="608" t="s">
        <v>115</v>
      </c>
      <c r="F8" s="610" t="s">
        <v>524</v>
      </c>
      <c r="G8" s="610" t="s">
        <v>626</v>
      </c>
      <c r="H8" s="610" t="s">
        <v>760</v>
      </c>
    </row>
    <row r="9" spans="1:8" ht="15">
      <c r="A9" s="608"/>
      <c r="B9" s="609"/>
      <c r="C9" s="608"/>
      <c r="D9" s="608"/>
      <c r="E9" s="608"/>
      <c r="F9" s="611"/>
      <c r="G9" s="611"/>
      <c r="H9" s="611"/>
    </row>
    <row r="10" spans="1:8" ht="31.5">
      <c r="A10" s="484" t="s">
        <v>595</v>
      </c>
      <c r="B10" s="485" t="s">
        <v>596</v>
      </c>
      <c r="C10" s="485"/>
      <c r="D10" s="485"/>
      <c r="E10" s="485"/>
      <c r="F10" s="486" t="e">
        <f>F11+F44+F54+F60+F75+F85+F115+F122+#REF!+F154</f>
        <v>#REF!</v>
      </c>
      <c r="G10" s="486">
        <f>G207</f>
        <v>4681002</v>
      </c>
      <c r="H10" s="486">
        <f>H207</f>
        <v>4537964</v>
      </c>
    </row>
    <row r="11" spans="1:8">
      <c r="A11" s="484" t="s">
        <v>457</v>
      </c>
      <c r="B11" s="485" t="s">
        <v>596</v>
      </c>
      <c r="C11" s="485" t="s">
        <v>83</v>
      </c>
      <c r="D11" s="485"/>
      <c r="E11" s="485"/>
      <c r="F11" s="486">
        <f>F12+F18+F31+F36+F39</f>
        <v>4391623.87</v>
      </c>
      <c r="G11" s="486">
        <f>G12+G18+G31+G36+G39</f>
        <v>3500022</v>
      </c>
      <c r="H11" s="486">
        <f>H12+H19+H36+H39+H31</f>
        <v>3462194</v>
      </c>
    </row>
    <row r="12" spans="1:8" ht="47.25">
      <c r="A12" s="256" t="s">
        <v>84</v>
      </c>
      <c r="B12" s="485" t="s">
        <v>596</v>
      </c>
      <c r="C12" s="485" t="s">
        <v>85</v>
      </c>
      <c r="D12" s="485"/>
      <c r="E12" s="485"/>
      <c r="F12" s="486">
        <f>F14</f>
        <v>601370</v>
      </c>
      <c r="G12" s="486">
        <f t="shared" ref="G12:H12" si="0">G14</f>
        <v>740101</v>
      </c>
      <c r="H12" s="486">
        <f t="shared" si="0"/>
        <v>740101</v>
      </c>
    </row>
    <row r="13" spans="1:8" ht="31.5">
      <c r="A13" s="484" t="s">
        <v>319</v>
      </c>
      <c r="B13" s="485" t="s">
        <v>596</v>
      </c>
      <c r="C13" s="485" t="s">
        <v>85</v>
      </c>
      <c r="D13" s="485" t="s">
        <v>320</v>
      </c>
      <c r="E13" s="485"/>
      <c r="F13" s="486">
        <f>F14</f>
        <v>601370</v>
      </c>
      <c r="G13" s="486">
        <f>G14</f>
        <v>740101</v>
      </c>
      <c r="H13" s="486">
        <f t="shared" ref="H13" si="1">H14</f>
        <v>740101</v>
      </c>
    </row>
    <row r="14" spans="1:8" ht="31.5">
      <c r="A14" s="221" t="s">
        <v>458</v>
      </c>
      <c r="B14" s="485" t="s">
        <v>596</v>
      </c>
      <c r="C14" s="488" t="s">
        <v>85</v>
      </c>
      <c r="D14" s="488" t="s">
        <v>322</v>
      </c>
      <c r="E14" s="488" t="s">
        <v>459</v>
      </c>
      <c r="F14" s="489">
        <f>F15+F16+F17</f>
        <v>601370</v>
      </c>
      <c r="G14" s="489">
        <f t="shared" ref="G14:H14" si="2">G15+G16+G17</f>
        <v>740101</v>
      </c>
      <c r="H14" s="489">
        <f t="shared" si="2"/>
        <v>740101</v>
      </c>
    </row>
    <row r="15" spans="1:8" ht="31.5">
      <c r="A15" s="221" t="s">
        <v>460</v>
      </c>
      <c r="B15" s="485" t="s">
        <v>596</v>
      </c>
      <c r="C15" s="488" t="s">
        <v>85</v>
      </c>
      <c r="D15" s="488" t="s">
        <v>322</v>
      </c>
      <c r="E15" s="488" t="s">
        <v>461</v>
      </c>
      <c r="F15" s="489">
        <v>455070</v>
      </c>
      <c r="G15" s="489">
        <v>568101</v>
      </c>
      <c r="H15" s="489">
        <v>568101</v>
      </c>
    </row>
    <row r="16" spans="1:8" ht="47.25">
      <c r="A16" s="221" t="s">
        <v>122</v>
      </c>
      <c r="B16" s="485" t="s">
        <v>596</v>
      </c>
      <c r="C16" s="488" t="s">
        <v>85</v>
      </c>
      <c r="D16" s="488" t="s">
        <v>322</v>
      </c>
      <c r="E16" s="488" t="s">
        <v>462</v>
      </c>
      <c r="F16" s="489">
        <v>9000</v>
      </c>
      <c r="G16" s="489">
        <v>0</v>
      </c>
      <c r="H16" s="489">
        <v>0</v>
      </c>
    </row>
    <row r="17" spans="1:8" ht="63">
      <c r="A17" s="221" t="s">
        <v>239</v>
      </c>
      <c r="B17" s="485" t="s">
        <v>596</v>
      </c>
      <c r="C17" s="488" t="s">
        <v>85</v>
      </c>
      <c r="D17" s="488" t="s">
        <v>322</v>
      </c>
      <c r="E17" s="488" t="s">
        <v>463</v>
      </c>
      <c r="F17" s="489">
        <v>137300</v>
      </c>
      <c r="G17" s="489">
        <v>172000</v>
      </c>
      <c r="H17" s="489">
        <v>172000</v>
      </c>
    </row>
    <row r="18" spans="1:8" ht="78.75">
      <c r="A18" s="256" t="s">
        <v>86</v>
      </c>
      <c r="B18" s="485" t="s">
        <v>596</v>
      </c>
      <c r="C18" s="490" t="s">
        <v>87</v>
      </c>
      <c r="D18" s="490"/>
      <c r="E18" s="490"/>
      <c r="F18" s="491">
        <f>F20+F24+F27</f>
        <v>3042303.95</v>
      </c>
      <c r="G18" s="491">
        <f>G20+G24+G27</f>
        <v>2026690</v>
      </c>
      <c r="H18" s="491"/>
    </row>
    <row r="19" spans="1:8" ht="31.5">
      <c r="A19" s="484" t="s">
        <v>319</v>
      </c>
      <c r="B19" s="485" t="s">
        <v>596</v>
      </c>
      <c r="C19" s="490" t="s">
        <v>87</v>
      </c>
      <c r="D19" s="490" t="s">
        <v>320</v>
      </c>
      <c r="E19" s="490"/>
      <c r="F19" s="491">
        <f>F20+F24+F27</f>
        <v>3042303.95</v>
      </c>
      <c r="G19" s="491">
        <f>G20+G24+G27</f>
        <v>2026690</v>
      </c>
      <c r="H19" s="491">
        <f>H20+H24+H27</f>
        <v>1988862</v>
      </c>
    </row>
    <row r="20" spans="1:8" ht="31.5">
      <c r="A20" s="221" t="s">
        <v>458</v>
      </c>
      <c r="B20" s="485" t="s">
        <v>596</v>
      </c>
      <c r="C20" s="488" t="s">
        <v>87</v>
      </c>
      <c r="D20" s="488" t="s">
        <v>323</v>
      </c>
      <c r="E20" s="488" t="s">
        <v>459</v>
      </c>
      <c r="F20" s="489">
        <f>F21+F22+F23</f>
        <v>2672703.9500000002</v>
      </c>
      <c r="G20" s="489">
        <f t="shared" ref="G20:H20" si="3">G21+G22+G23</f>
        <v>1837047</v>
      </c>
      <c r="H20" s="489">
        <f t="shared" si="3"/>
        <v>1824019</v>
      </c>
    </row>
    <row r="21" spans="1:8" ht="31.5">
      <c r="A21" s="221" t="s">
        <v>460</v>
      </c>
      <c r="B21" s="485" t="s">
        <v>596</v>
      </c>
      <c r="C21" s="488" t="s">
        <v>87</v>
      </c>
      <c r="D21" s="488" t="s">
        <v>323</v>
      </c>
      <c r="E21" s="488" t="s">
        <v>461</v>
      </c>
      <c r="F21" s="489">
        <v>2052703.95</v>
      </c>
      <c r="G21" s="489">
        <v>1513525</v>
      </c>
      <c r="H21" s="489">
        <v>1411000</v>
      </c>
    </row>
    <row r="22" spans="1:8" ht="47.25">
      <c r="A22" s="221" t="s">
        <v>122</v>
      </c>
      <c r="B22" s="485" t="s">
        <v>596</v>
      </c>
      <c r="C22" s="488" t="s">
        <v>87</v>
      </c>
      <c r="D22" s="488" t="s">
        <v>323</v>
      </c>
      <c r="E22" s="488" t="s">
        <v>462</v>
      </c>
      <c r="F22" s="489">
        <v>11000</v>
      </c>
      <c r="G22" s="489">
        <v>0</v>
      </c>
      <c r="H22" s="489">
        <v>0</v>
      </c>
    </row>
    <row r="23" spans="1:8" ht="63">
      <c r="A23" s="221" t="s">
        <v>239</v>
      </c>
      <c r="B23" s="485" t="s">
        <v>596</v>
      </c>
      <c r="C23" s="488" t="s">
        <v>87</v>
      </c>
      <c r="D23" s="488" t="s">
        <v>323</v>
      </c>
      <c r="E23" s="488" t="s">
        <v>463</v>
      </c>
      <c r="F23" s="489">
        <v>609000</v>
      </c>
      <c r="G23" s="489">
        <v>323522</v>
      </c>
      <c r="H23" s="489">
        <v>413019</v>
      </c>
    </row>
    <row r="24" spans="1:8" ht="31.5">
      <c r="A24" s="221" t="s">
        <v>464</v>
      </c>
      <c r="B24" s="485" t="s">
        <v>596</v>
      </c>
      <c r="C24" s="488" t="s">
        <v>87</v>
      </c>
      <c r="D24" s="488" t="s">
        <v>326</v>
      </c>
      <c r="E24" s="488" t="s">
        <v>316</v>
      </c>
      <c r="F24" s="489">
        <f>F25</f>
        <v>310600</v>
      </c>
      <c r="G24" s="489">
        <v>179643</v>
      </c>
      <c r="H24" s="489">
        <v>154843</v>
      </c>
    </row>
    <row r="25" spans="1:8">
      <c r="A25" s="221" t="s">
        <v>529</v>
      </c>
      <c r="B25" s="485" t="s">
        <v>596</v>
      </c>
      <c r="C25" s="488" t="s">
        <v>87</v>
      </c>
      <c r="D25" s="488" t="s">
        <v>326</v>
      </c>
      <c r="E25" s="488" t="s">
        <v>466</v>
      </c>
      <c r="F25" s="489">
        <v>310600</v>
      </c>
      <c r="G25" s="489">
        <v>190000</v>
      </c>
      <c r="H25" s="489">
        <v>190000</v>
      </c>
    </row>
    <row r="26" spans="1:8">
      <c r="A26" s="221" t="s">
        <v>603</v>
      </c>
      <c r="B26" s="485" t="s">
        <v>596</v>
      </c>
      <c r="C26" s="488" t="s">
        <v>87</v>
      </c>
      <c r="D26" s="488" t="s">
        <v>326</v>
      </c>
      <c r="E26" s="488" t="s">
        <v>602</v>
      </c>
      <c r="F26" s="489"/>
      <c r="G26" s="489">
        <v>60000</v>
      </c>
      <c r="H26" s="489">
        <v>60000</v>
      </c>
    </row>
    <row r="27" spans="1:8">
      <c r="A27" s="487" t="s">
        <v>328</v>
      </c>
      <c r="B27" s="485" t="s">
        <v>596</v>
      </c>
      <c r="C27" s="488" t="s">
        <v>87</v>
      </c>
      <c r="D27" s="488" t="s">
        <v>326</v>
      </c>
      <c r="E27" s="488" t="s">
        <v>467</v>
      </c>
      <c r="F27" s="489">
        <f>F28+F29+F30</f>
        <v>59000</v>
      </c>
      <c r="G27" s="489">
        <v>10000</v>
      </c>
      <c r="H27" s="489">
        <v>10000</v>
      </c>
    </row>
    <row r="28" spans="1:8" ht="31.5">
      <c r="A28" s="257" t="s">
        <v>286</v>
      </c>
      <c r="B28" s="485" t="s">
        <v>596</v>
      </c>
      <c r="C28" s="488" t="s">
        <v>87</v>
      </c>
      <c r="D28" s="488" t="s">
        <v>326</v>
      </c>
      <c r="E28" s="488" t="s">
        <v>525</v>
      </c>
      <c r="F28" s="489">
        <v>50000</v>
      </c>
      <c r="G28" s="489">
        <v>2000</v>
      </c>
      <c r="H28" s="489">
        <v>2000</v>
      </c>
    </row>
    <row r="29" spans="1:8">
      <c r="A29" s="221" t="s">
        <v>526</v>
      </c>
      <c r="B29" s="485" t="s">
        <v>596</v>
      </c>
      <c r="C29" s="488" t="s">
        <v>87</v>
      </c>
      <c r="D29" s="488" t="s">
        <v>326</v>
      </c>
      <c r="E29" s="488" t="s">
        <v>469</v>
      </c>
      <c r="F29" s="489">
        <v>6000</v>
      </c>
      <c r="G29" s="489">
        <v>3500</v>
      </c>
      <c r="H29" s="489">
        <v>3500</v>
      </c>
    </row>
    <row r="30" spans="1:8">
      <c r="A30" s="221" t="s">
        <v>240</v>
      </c>
      <c r="B30" s="485" t="s">
        <v>596</v>
      </c>
      <c r="C30" s="488" t="s">
        <v>87</v>
      </c>
      <c r="D30" s="488" t="s">
        <v>326</v>
      </c>
      <c r="E30" s="488" t="s">
        <v>470</v>
      </c>
      <c r="F30" s="489">
        <v>3000</v>
      </c>
      <c r="G30" s="489">
        <v>4500</v>
      </c>
      <c r="H30" s="489">
        <v>4500</v>
      </c>
    </row>
    <row r="31" spans="1:8" ht="47.25">
      <c r="A31" s="258" t="s">
        <v>88</v>
      </c>
      <c r="B31" s="485" t="s">
        <v>596</v>
      </c>
      <c r="C31" s="492" t="s">
        <v>89</v>
      </c>
      <c r="D31" s="492"/>
      <c r="E31" s="492"/>
      <c r="F31" s="493">
        <f>F32+F34</f>
        <v>644249.92000000004</v>
      </c>
      <c r="G31" s="493">
        <f t="shared" ref="G31:H31" si="4">G32+G34</f>
        <v>731531</v>
      </c>
      <c r="H31" s="493">
        <f t="shared" si="4"/>
        <v>731531</v>
      </c>
    </row>
    <row r="32" spans="1:8">
      <c r="A32" s="304" t="s">
        <v>411</v>
      </c>
      <c r="B32" s="485" t="s">
        <v>596</v>
      </c>
      <c r="C32" s="494" t="s">
        <v>89</v>
      </c>
      <c r="D32" s="494" t="s">
        <v>415</v>
      </c>
      <c r="E32" s="494" t="s">
        <v>412</v>
      </c>
      <c r="F32" s="495">
        <f>F33</f>
        <v>17187.419999999998</v>
      </c>
      <c r="G32" s="495">
        <f t="shared" ref="G32:H32" si="5">G33</f>
        <v>31031</v>
      </c>
      <c r="H32" s="495">
        <f t="shared" si="5"/>
        <v>31031</v>
      </c>
    </row>
    <row r="33" spans="1:8">
      <c r="A33" s="304" t="s">
        <v>23</v>
      </c>
      <c r="B33" s="485" t="s">
        <v>596</v>
      </c>
      <c r="C33" s="494" t="s">
        <v>89</v>
      </c>
      <c r="D33" s="494" t="s">
        <v>415</v>
      </c>
      <c r="E33" s="494" t="s">
        <v>471</v>
      </c>
      <c r="F33" s="495">
        <v>17187.419999999998</v>
      </c>
      <c r="G33" s="495">
        <v>31031</v>
      </c>
      <c r="H33" s="495">
        <v>31031</v>
      </c>
    </row>
    <row r="34" spans="1:8">
      <c r="A34" s="304" t="s">
        <v>411</v>
      </c>
      <c r="B34" s="485" t="s">
        <v>596</v>
      </c>
      <c r="C34" s="494" t="s">
        <v>89</v>
      </c>
      <c r="D34" s="494" t="s">
        <v>415</v>
      </c>
      <c r="E34" s="494" t="s">
        <v>412</v>
      </c>
      <c r="F34" s="495">
        <f>F35</f>
        <v>627062.5</v>
      </c>
      <c r="G34" s="495">
        <f t="shared" ref="G34:H34" si="6">G35</f>
        <v>700500</v>
      </c>
      <c r="H34" s="495">
        <f t="shared" si="6"/>
        <v>700500</v>
      </c>
    </row>
    <row r="35" spans="1:8">
      <c r="A35" s="304" t="s">
        <v>23</v>
      </c>
      <c r="B35" s="485" t="s">
        <v>596</v>
      </c>
      <c r="C35" s="494" t="s">
        <v>89</v>
      </c>
      <c r="D35" s="494" t="s">
        <v>415</v>
      </c>
      <c r="E35" s="494" t="s">
        <v>471</v>
      </c>
      <c r="F35" s="495">
        <v>627062.5</v>
      </c>
      <c r="G35" s="495">
        <v>700500</v>
      </c>
      <c r="H35" s="495">
        <v>700500</v>
      </c>
    </row>
    <row r="36" spans="1:8">
      <c r="A36" s="449" t="s">
        <v>90</v>
      </c>
      <c r="B36" s="485" t="s">
        <v>596</v>
      </c>
      <c r="C36" s="480" t="s">
        <v>91</v>
      </c>
      <c r="D36" s="480"/>
      <c r="E36" s="480"/>
      <c r="F36" s="482">
        <f>F38</f>
        <v>3000</v>
      </c>
      <c r="G36" s="482">
        <f t="shared" ref="G36:H36" si="7">G38</f>
        <v>1000</v>
      </c>
      <c r="H36" s="482">
        <f t="shared" si="7"/>
        <v>1000</v>
      </c>
    </row>
    <row r="37" spans="1:8" ht="31.5">
      <c r="A37" s="479" t="s">
        <v>528</v>
      </c>
      <c r="B37" s="485" t="s">
        <v>596</v>
      </c>
      <c r="C37" s="480" t="s">
        <v>91</v>
      </c>
      <c r="D37" s="480" t="s">
        <v>527</v>
      </c>
      <c r="E37" s="477" t="s">
        <v>329</v>
      </c>
      <c r="F37" s="478">
        <f>F38</f>
        <v>3000</v>
      </c>
      <c r="G37" s="478">
        <f t="shared" ref="G37:H37" si="8">G38</f>
        <v>1000</v>
      </c>
      <c r="H37" s="478">
        <f t="shared" si="8"/>
        <v>1000</v>
      </c>
    </row>
    <row r="38" spans="1:8">
      <c r="A38" s="193" t="s">
        <v>128</v>
      </c>
      <c r="B38" s="485" t="s">
        <v>596</v>
      </c>
      <c r="C38" s="477" t="s">
        <v>91</v>
      </c>
      <c r="D38" s="477" t="s">
        <v>527</v>
      </c>
      <c r="E38" s="477" t="s">
        <v>472</v>
      </c>
      <c r="F38" s="478">
        <v>3000</v>
      </c>
      <c r="G38" s="478">
        <v>1000</v>
      </c>
      <c r="H38" s="478">
        <v>1000</v>
      </c>
    </row>
    <row r="39" spans="1:8">
      <c r="A39" s="449" t="s">
        <v>202</v>
      </c>
      <c r="B39" s="485" t="s">
        <v>596</v>
      </c>
      <c r="C39" s="480" t="s">
        <v>199</v>
      </c>
      <c r="D39" s="480"/>
      <c r="E39" s="480"/>
      <c r="F39" s="482">
        <f>F40+F42</f>
        <v>100700</v>
      </c>
      <c r="G39" s="482">
        <f t="shared" ref="G39:H39" si="9">G40+G42</f>
        <v>700</v>
      </c>
      <c r="H39" s="482">
        <f t="shared" si="9"/>
        <v>700</v>
      </c>
    </row>
    <row r="40" spans="1:8" ht="31.5">
      <c r="A40" s="193" t="s">
        <v>464</v>
      </c>
      <c r="B40" s="485" t="s">
        <v>596</v>
      </c>
      <c r="C40" s="477" t="s">
        <v>199</v>
      </c>
      <c r="D40" s="477" t="s">
        <v>228</v>
      </c>
      <c r="E40" s="477" t="s">
        <v>316</v>
      </c>
      <c r="F40" s="478">
        <v>700</v>
      </c>
      <c r="G40" s="478">
        <v>700</v>
      </c>
      <c r="H40" s="478">
        <v>700</v>
      </c>
    </row>
    <row r="41" spans="1:8">
      <c r="A41" s="304" t="s">
        <v>529</v>
      </c>
      <c r="B41" s="485" t="s">
        <v>596</v>
      </c>
      <c r="C41" s="477" t="s">
        <v>199</v>
      </c>
      <c r="D41" s="477" t="s">
        <v>228</v>
      </c>
      <c r="E41" s="477" t="s">
        <v>466</v>
      </c>
      <c r="F41" s="478">
        <v>700</v>
      </c>
      <c r="G41" s="478">
        <v>700</v>
      </c>
      <c r="H41" s="478">
        <v>700</v>
      </c>
    </row>
    <row r="42" spans="1:8" ht="31.5">
      <c r="A42" s="193" t="s">
        <v>464</v>
      </c>
      <c r="B42" s="485" t="s">
        <v>596</v>
      </c>
      <c r="C42" s="477" t="s">
        <v>199</v>
      </c>
      <c r="D42" s="477" t="s">
        <v>436</v>
      </c>
      <c r="E42" s="477" t="s">
        <v>316</v>
      </c>
      <c r="F42" s="478">
        <f>F43</f>
        <v>100000</v>
      </c>
      <c r="G42" s="478">
        <f t="shared" ref="G42" si="10">G43</f>
        <v>0</v>
      </c>
      <c r="H42" s="478">
        <v>0</v>
      </c>
    </row>
    <row r="43" spans="1:8">
      <c r="A43" s="304" t="s">
        <v>529</v>
      </c>
      <c r="B43" s="485" t="s">
        <v>596</v>
      </c>
      <c r="C43" s="477" t="s">
        <v>199</v>
      </c>
      <c r="D43" s="477" t="s">
        <v>436</v>
      </c>
      <c r="E43" s="477" t="s">
        <v>466</v>
      </c>
      <c r="F43" s="478">
        <v>100000</v>
      </c>
      <c r="G43" s="478">
        <v>0</v>
      </c>
      <c r="H43" s="478" t="s">
        <v>762</v>
      </c>
    </row>
    <row r="44" spans="1:8">
      <c r="A44" s="256" t="s">
        <v>145</v>
      </c>
      <c r="B44" s="485" t="s">
        <v>596</v>
      </c>
      <c r="C44" s="492" t="s">
        <v>144</v>
      </c>
      <c r="D44" s="492"/>
      <c r="E44" s="492"/>
      <c r="F44" s="493">
        <f>F45</f>
        <v>126100</v>
      </c>
      <c r="G44" s="493">
        <f t="shared" ref="G44:H44" si="11">G45</f>
        <v>147700</v>
      </c>
      <c r="H44" s="493">
        <f t="shared" si="11"/>
        <v>153100</v>
      </c>
    </row>
    <row r="45" spans="1:8" ht="63">
      <c r="A45" s="258" t="s">
        <v>577</v>
      </c>
      <c r="B45" s="485" t="s">
        <v>596</v>
      </c>
      <c r="C45" s="492" t="s">
        <v>144</v>
      </c>
      <c r="D45" s="492" t="s">
        <v>673</v>
      </c>
      <c r="E45" s="492"/>
      <c r="F45" s="493">
        <f>F46+F50</f>
        <v>126100</v>
      </c>
      <c r="G45" s="493">
        <f t="shared" ref="G45:H45" si="12">G46+G50</f>
        <v>147700</v>
      </c>
      <c r="H45" s="493">
        <f t="shared" si="12"/>
        <v>153100</v>
      </c>
    </row>
    <row r="46" spans="1:8" ht="31.5">
      <c r="A46" s="436" t="s">
        <v>530</v>
      </c>
      <c r="B46" s="485" t="s">
        <v>596</v>
      </c>
      <c r="C46" s="477" t="s">
        <v>144</v>
      </c>
      <c r="D46" s="477" t="s">
        <v>589</v>
      </c>
      <c r="E46" s="477" t="s">
        <v>459</v>
      </c>
      <c r="F46" s="478">
        <f>F47+F48+F49</f>
        <v>119210</v>
      </c>
      <c r="G46" s="478">
        <f t="shared" ref="G46:H46" si="13">G47+G48+G49</f>
        <v>136600</v>
      </c>
      <c r="H46" s="478">
        <f t="shared" si="13"/>
        <v>141100</v>
      </c>
    </row>
    <row r="47" spans="1:8" ht="31.5">
      <c r="A47" s="304" t="s">
        <v>460</v>
      </c>
      <c r="B47" s="485" t="s">
        <v>596</v>
      </c>
      <c r="C47" s="477" t="s">
        <v>144</v>
      </c>
      <c r="D47" s="477" t="s">
        <v>589</v>
      </c>
      <c r="E47" s="477" t="s">
        <v>461</v>
      </c>
      <c r="F47" s="478">
        <v>91710</v>
      </c>
      <c r="G47" s="478">
        <v>103000</v>
      </c>
      <c r="H47" s="478">
        <v>107000</v>
      </c>
    </row>
    <row r="48" spans="1:8" ht="47.25">
      <c r="A48" s="304" t="s">
        <v>122</v>
      </c>
      <c r="B48" s="485" t="s">
        <v>596</v>
      </c>
      <c r="C48" s="477" t="s">
        <v>144</v>
      </c>
      <c r="D48" s="477" t="s">
        <v>589</v>
      </c>
      <c r="E48" s="477" t="s">
        <v>462</v>
      </c>
      <c r="F48" s="478">
        <v>0</v>
      </c>
      <c r="G48" s="478">
        <v>0</v>
      </c>
      <c r="H48" s="478">
        <v>0</v>
      </c>
    </row>
    <row r="49" spans="1:8" ht="63">
      <c r="A49" s="304" t="s">
        <v>239</v>
      </c>
      <c r="B49" s="485" t="s">
        <v>596</v>
      </c>
      <c r="C49" s="477" t="s">
        <v>144</v>
      </c>
      <c r="D49" s="477" t="s">
        <v>589</v>
      </c>
      <c r="E49" s="477" t="s">
        <v>463</v>
      </c>
      <c r="F49" s="478">
        <v>27500</v>
      </c>
      <c r="G49" s="478">
        <v>33600</v>
      </c>
      <c r="H49" s="478">
        <v>34100</v>
      </c>
    </row>
    <row r="50" spans="1:8" ht="31.5">
      <c r="A50" s="193" t="s">
        <v>464</v>
      </c>
      <c r="B50" s="485" t="s">
        <v>596</v>
      </c>
      <c r="C50" s="477" t="s">
        <v>144</v>
      </c>
      <c r="D50" s="477" t="s">
        <v>589</v>
      </c>
      <c r="E50" s="477" t="s">
        <v>316</v>
      </c>
      <c r="F50" s="478">
        <f>F51</f>
        <v>6890</v>
      </c>
      <c r="G50" s="478">
        <f t="shared" ref="G50:H50" si="14">G51</f>
        <v>11100</v>
      </c>
      <c r="H50" s="478">
        <f t="shared" si="14"/>
        <v>12000</v>
      </c>
    </row>
    <row r="51" spans="1:8">
      <c r="A51" s="304" t="s">
        <v>287</v>
      </c>
      <c r="B51" s="485" t="s">
        <v>596</v>
      </c>
      <c r="C51" s="477" t="s">
        <v>144</v>
      </c>
      <c r="D51" s="477" t="s">
        <v>589</v>
      </c>
      <c r="E51" s="477" t="s">
        <v>466</v>
      </c>
      <c r="F51" s="478">
        <v>6890</v>
      </c>
      <c r="G51" s="478">
        <v>11100</v>
      </c>
      <c r="H51" s="478">
        <v>12000</v>
      </c>
    </row>
    <row r="52" spans="1:8" ht="31.5">
      <c r="A52" s="256" t="s">
        <v>92</v>
      </c>
      <c r="B52" s="485" t="s">
        <v>596</v>
      </c>
      <c r="C52" s="480" t="s">
        <v>93</v>
      </c>
      <c r="D52" s="477"/>
      <c r="E52" s="477"/>
      <c r="F52" s="482" t="e">
        <f>F53+F59</f>
        <v>#REF!</v>
      </c>
      <c r="G52" s="482">
        <f>G53+G59</f>
        <v>26000</v>
      </c>
      <c r="H52" s="482">
        <f>H53+H59</f>
        <v>26000</v>
      </c>
    </row>
    <row r="53" spans="1:8" ht="31.5">
      <c r="A53" s="476" t="s">
        <v>330</v>
      </c>
      <c r="B53" s="485" t="s">
        <v>596</v>
      </c>
      <c r="C53" s="480" t="s">
        <v>95</v>
      </c>
      <c r="D53" s="480" t="s">
        <v>473</v>
      </c>
      <c r="E53" s="480"/>
      <c r="F53" s="482" t="e">
        <f>#REF!+F54+#REF!</f>
        <v>#REF!</v>
      </c>
      <c r="G53" s="482">
        <f>G54</f>
        <v>1000</v>
      </c>
      <c r="H53" s="482">
        <f>H54</f>
        <v>1000</v>
      </c>
    </row>
    <row r="54" spans="1:8" ht="31.5">
      <c r="A54" s="28" t="s">
        <v>332</v>
      </c>
      <c r="B54" s="485" t="s">
        <v>596</v>
      </c>
      <c r="C54" s="480" t="s">
        <v>95</v>
      </c>
      <c r="D54" s="480" t="s">
        <v>333</v>
      </c>
      <c r="E54" s="480"/>
      <c r="F54" s="482">
        <f>F57</f>
        <v>2000</v>
      </c>
      <c r="G54" s="482">
        <f t="shared" ref="G54:H54" si="15">G57</f>
        <v>1000</v>
      </c>
      <c r="H54" s="482">
        <f t="shared" si="15"/>
        <v>1000</v>
      </c>
    </row>
    <row r="55" spans="1:8" ht="31.5">
      <c r="A55" s="481" t="s">
        <v>531</v>
      </c>
      <c r="B55" s="485" t="s">
        <v>596</v>
      </c>
      <c r="C55" s="477" t="s">
        <v>95</v>
      </c>
      <c r="D55" s="477" t="s">
        <v>474</v>
      </c>
      <c r="E55" s="477"/>
      <c r="F55" s="478">
        <f>F57</f>
        <v>2000</v>
      </c>
      <c r="G55" s="478">
        <f t="shared" ref="G55:H55" si="16">G57</f>
        <v>1000</v>
      </c>
      <c r="H55" s="478">
        <f t="shared" si="16"/>
        <v>1000</v>
      </c>
    </row>
    <row r="56" spans="1:8" ht="63">
      <c r="A56" s="289" t="s">
        <v>578</v>
      </c>
      <c r="B56" s="485" t="s">
        <v>596</v>
      </c>
      <c r="C56" s="477" t="s">
        <v>95</v>
      </c>
      <c r="D56" s="477" t="s">
        <v>335</v>
      </c>
      <c r="E56" s="477"/>
      <c r="F56" s="478">
        <f>F57</f>
        <v>2000</v>
      </c>
      <c r="G56" s="478">
        <f t="shared" ref="G56:H57" si="17">G57</f>
        <v>1000</v>
      </c>
      <c r="H56" s="478">
        <f t="shared" si="17"/>
        <v>1000</v>
      </c>
    </row>
    <row r="57" spans="1:8" ht="31.5">
      <c r="A57" s="193" t="s">
        <v>327</v>
      </c>
      <c r="B57" s="485" t="s">
        <v>596</v>
      </c>
      <c r="C57" s="477" t="s">
        <v>95</v>
      </c>
      <c r="D57" s="477" t="s">
        <v>335</v>
      </c>
      <c r="E57" s="477" t="s">
        <v>316</v>
      </c>
      <c r="F57" s="478">
        <f>F58</f>
        <v>2000</v>
      </c>
      <c r="G57" s="478">
        <f t="shared" si="17"/>
        <v>1000</v>
      </c>
      <c r="H57" s="478">
        <f t="shared" si="17"/>
        <v>1000</v>
      </c>
    </row>
    <row r="58" spans="1:8">
      <c r="A58" s="304" t="s">
        <v>287</v>
      </c>
      <c r="B58" s="485" t="s">
        <v>596</v>
      </c>
      <c r="C58" s="477" t="s">
        <v>95</v>
      </c>
      <c r="D58" s="477" t="s">
        <v>335</v>
      </c>
      <c r="E58" s="477" t="s">
        <v>466</v>
      </c>
      <c r="F58" s="478">
        <v>2000</v>
      </c>
      <c r="G58" s="478">
        <v>1000</v>
      </c>
      <c r="H58" s="478">
        <v>1000</v>
      </c>
    </row>
    <row r="59" spans="1:8" ht="31.5">
      <c r="A59" s="476" t="s">
        <v>330</v>
      </c>
      <c r="B59" s="485" t="s">
        <v>596</v>
      </c>
      <c r="C59" s="480" t="s">
        <v>97</v>
      </c>
      <c r="D59" s="480" t="s">
        <v>473</v>
      </c>
      <c r="E59" s="480"/>
      <c r="F59" s="482">
        <f>F60</f>
        <v>23600</v>
      </c>
      <c r="G59" s="482">
        <f t="shared" ref="G59:H59" si="18">G60</f>
        <v>25000</v>
      </c>
      <c r="H59" s="482">
        <f t="shared" si="18"/>
        <v>25000</v>
      </c>
    </row>
    <row r="60" spans="1:8" ht="31.5">
      <c r="A60" s="28" t="s">
        <v>336</v>
      </c>
      <c r="B60" s="485" t="s">
        <v>596</v>
      </c>
      <c r="C60" s="480" t="s">
        <v>97</v>
      </c>
      <c r="D60" s="480" t="s">
        <v>337</v>
      </c>
      <c r="E60" s="480"/>
      <c r="F60" s="482">
        <f>F61+F71</f>
        <v>23600</v>
      </c>
      <c r="G60" s="482">
        <f>G67+G74+G79</f>
        <v>25000</v>
      </c>
      <c r="H60" s="482">
        <f>H67+H71+H78</f>
        <v>25000</v>
      </c>
    </row>
    <row r="61" spans="1:8" ht="31.5" hidden="1">
      <c r="A61" s="304" t="s">
        <v>475</v>
      </c>
      <c r="B61" s="485" t="s">
        <v>596</v>
      </c>
      <c r="C61" s="477" t="s">
        <v>97</v>
      </c>
      <c r="D61" s="477" t="s">
        <v>476</v>
      </c>
      <c r="E61" s="477"/>
      <c r="F61" s="478">
        <f>F62+F65</f>
        <v>0</v>
      </c>
      <c r="G61" s="478">
        <f t="shared" ref="G61:H61" si="19">G62+G65</f>
        <v>0</v>
      </c>
      <c r="H61" s="478">
        <f t="shared" si="19"/>
        <v>0</v>
      </c>
    </row>
    <row r="62" spans="1:8" ht="31.5" hidden="1">
      <c r="A62" s="193" t="s">
        <v>477</v>
      </c>
      <c r="B62" s="485" t="s">
        <v>596</v>
      </c>
      <c r="C62" s="477" t="s">
        <v>97</v>
      </c>
      <c r="D62" s="477" t="s">
        <v>478</v>
      </c>
      <c r="E62" s="477" t="s">
        <v>314</v>
      </c>
      <c r="F62" s="478">
        <f>F63+F64</f>
        <v>0</v>
      </c>
      <c r="G62" s="478">
        <f t="shared" ref="G62:H62" si="20">G63+G64</f>
        <v>0</v>
      </c>
      <c r="H62" s="478">
        <f t="shared" si="20"/>
        <v>0</v>
      </c>
    </row>
    <row r="63" spans="1:8" hidden="1">
      <c r="A63" s="304" t="s">
        <v>479</v>
      </c>
      <c r="B63" s="485" t="s">
        <v>596</v>
      </c>
      <c r="C63" s="477" t="s">
        <v>97</v>
      </c>
      <c r="D63" s="477" t="s">
        <v>478</v>
      </c>
      <c r="E63" s="477" t="s">
        <v>480</v>
      </c>
      <c r="F63" s="478"/>
      <c r="G63" s="478"/>
      <c r="H63" s="478"/>
    </row>
    <row r="64" spans="1:8" ht="63" hidden="1">
      <c r="A64" s="304" t="s">
        <v>481</v>
      </c>
      <c r="B64" s="485" t="s">
        <v>596</v>
      </c>
      <c r="C64" s="477" t="s">
        <v>97</v>
      </c>
      <c r="D64" s="477" t="s">
        <v>478</v>
      </c>
      <c r="E64" s="477" t="s">
        <v>482</v>
      </c>
      <c r="F64" s="478"/>
      <c r="G64" s="478"/>
      <c r="H64" s="478"/>
    </row>
    <row r="65" spans="1:8" ht="31.5" hidden="1">
      <c r="A65" s="193" t="s">
        <v>327</v>
      </c>
      <c r="B65" s="485" t="s">
        <v>596</v>
      </c>
      <c r="C65" s="477" t="s">
        <v>97</v>
      </c>
      <c r="D65" s="477" t="s">
        <v>483</v>
      </c>
      <c r="E65" s="477" t="s">
        <v>316</v>
      </c>
      <c r="F65" s="478">
        <f>F66</f>
        <v>0</v>
      </c>
      <c r="G65" s="478">
        <f t="shared" ref="G65:H65" si="21">G66</f>
        <v>0</v>
      </c>
      <c r="H65" s="478">
        <f t="shared" si="21"/>
        <v>0</v>
      </c>
    </row>
    <row r="66" spans="1:8" ht="31.5" hidden="1">
      <c r="A66" s="304" t="s">
        <v>465</v>
      </c>
      <c r="B66" s="485" t="s">
        <v>596</v>
      </c>
      <c r="C66" s="477" t="s">
        <v>97</v>
      </c>
      <c r="D66" s="477" t="s">
        <v>483</v>
      </c>
      <c r="E66" s="477" t="s">
        <v>466</v>
      </c>
      <c r="F66" s="478"/>
      <c r="G66" s="478"/>
      <c r="H66" s="478"/>
    </row>
    <row r="67" spans="1:8" ht="33.75" customHeight="1">
      <c r="A67" s="304" t="s">
        <v>530</v>
      </c>
      <c r="B67" s="485" t="s">
        <v>596</v>
      </c>
      <c r="C67" s="480" t="s">
        <v>97</v>
      </c>
      <c r="D67" s="477" t="s">
        <v>339</v>
      </c>
      <c r="E67" s="477"/>
      <c r="F67" s="478"/>
      <c r="G67" s="478">
        <f>G68+G70</f>
        <v>0</v>
      </c>
      <c r="H67" s="478">
        <f>H68+H70</f>
        <v>0</v>
      </c>
    </row>
    <row r="68" spans="1:8" ht="37.5" customHeight="1">
      <c r="A68" s="304" t="s">
        <v>627</v>
      </c>
      <c r="B68" s="485" t="s">
        <v>596</v>
      </c>
      <c r="C68" s="480" t="s">
        <v>97</v>
      </c>
      <c r="D68" s="477" t="s">
        <v>339</v>
      </c>
      <c r="E68" s="477" t="s">
        <v>480</v>
      </c>
      <c r="F68" s="478"/>
      <c r="G68" s="478">
        <v>0</v>
      </c>
      <c r="H68" s="478">
        <v>0</v>
      </c>
    </row>
    <row r="69" spans="1:8" ht="51" customHeight="1">
      <c r="A69" s="304" t="s">
        <v>122</v>
      </c>
      <c r="B69" s="485" t="s">
        <v>596</v>
      </c>
      <c r="C69" s="480" t="s">
        <v>97</v>
      </c>
      <c r="D69" s="477" t="s">
        <v>339</v>
      </c>
      <c r="E69" s="477" t="s">
        <v>547</v>
      </c>
      <c r="F69" s="478"/>
      <c r="G69" s="478"/>
      <c r="H69" s="478"/>
    </row>
    <row r="70" spans="1:8" ht="67.5" customHeight="1">
      <c r="A70" s="304" t="s">
        <v>239</v>
      </c>
      <c r="B70" s="485" t="s">
        <v>596</v>
      </c>
      <c r="C70" s="480" t="s">
        <v>97</v>
      </c>
      <c r="D70" s="477" t="s">
        <v>339</v>
      </c>
      <c r="E70" s="477" t="s">
        <v>482</v>
      </c>
      <c r="F70" s="478"/>
      <c r="G70" s="478">
        <v>0</v>
      </c>
      <c r="H70" s="478">
        <v>0</v>
      </c>
    </row>
    <row r="71" spans="1:8" ht="47.25">
      <c r="A71" s="389" t="s">
        <v>484</v>
      </c>
      <c r="B71" s="485" t="s">
        <v>596</v>
      </c>
      <c r="C71" s="477" t="s">
        <v>97</v>
      </c>
      <c r="D71" s="477" t="s">
        <v>485</v>
      </c>
      <c r="E71" s="477"/>
      <c r="F71" s="478">
        <f>F73</f>
        <v>23600</v>
      </c>
      <c r="G71" s="478">
        <f t="shared" ref="G71:H71" si="22">G73</f>
        <v>7000</v>
      </c>
      <c r="H71" s="478">
        <f t="shared" si="22"/>
        <v>7000</v>
      </c>
    </row>
    <row r="72" spans="1:8" ht="63">
      <c r="A72" s="289" t="s">
        <v>578</v>
      </c>
      <c r="B72" s="485" t="s">
        <v>596</v>
      </c>
      <c r="C72" s="477" t="s">
        <v>97</v>
      </c>
      <c r="D72" s="477" t="s">
        <v>343</v>
      </c>
      <c r="E72" s="477"/>
      <c r="F72" s="478">
        <f>F73</f>
        <v>23600</v>
      </c>
      <c r="G72" s="478">
        <f t="shared" ref="G72:H73" si="23">G73</f>
        <v>7000</v>
      </c>
      <c r="H72" s="478">
        <f t="shared" si="23"/>
        <v>7000</v>
      </c>
    </row>
    <row r="73" spans="1:8" ht="31.5">
      <c r="A73" s="193" t="s">
        <v>327</v>
      </c>
      <c r="B73" s="485" t="s">
        <v>596</v>
      </c>
      <c r="C73" s="477" t="s">
        <v>97</v>
      </c>
      <c r="D73" s="477" t="s">
        <v>343</v>
      </c>
      <c r="E73" s="477" t="s">
        <v>316</v>
      </c>
      <c r="F73" s="478">
        <f>F74</f>
        <v>23600</v>
      </c>
      <c r="G73" s="478">
        <f t="shared" si="23"/>
        <v>7000</v>
      </c>
      <c r="H73" s="478">
        <f t="shared" si="23"/>
        <v>7000</v>
      </c>
    </row>
    <row r="74" spans="1:8">
      <c r="A74" s="304" t="s">
        <v>287</v>
      </c>
      <c r="B74" s="485" t="s">
        <v>596</v>
      </c>
      <c r="C74" s="477" t="s">
        <v>97</v>
      </c>
      <c r="D74" s="477" t="s">
        <v>343</v>
      </c>
      <c r="E74" s="477" t="s">
        <v>466</v>
      </c>
      <c r="F74" s="478">
        <v>23600</v>
      </c>
      <c r="G74" s="478">
        <v>7000</v>
      </c>
      <c r="H74" s="478">
        <v>7000</v>
      </c>
    </row>
    <row r="75" spans="1:8" ht="31.5" hidden="1">
      <c r="A75" s="28" t="s">
        <v>486</v>
      </c>
      <c r="B75" s="485" t="s">
        <v>596</v>
      </c>
      <c r="C75" s="480" t="s">
        <v>348</v>
      </c>
      <c r="D75" s="480" t="s">
        <v>345</v>
      </c>
      <c r="E75" s="480"/>
      <c r="F75" s="482">
        <f>F83</f>
        <v>294885.67000000004</v>
      </c>
      <c r="G75" s="482">
        <f t="shared" ref="G75:H75" si="24">G83</f>
        <v>247730</v>
      </c>
      <c r="H75" s="482">
        <f t="shared" si="24"/>
        <v>267320</v>
      </c>
    </row>
    <row r="76" spans="1:8" ht="63" hidden="1">
      <c r="A76" s="389" t="s">
        <v>487</v>
      </c>
      <c r="B76" s="485" t="s">
        <v>596</v>
      </c>
      <c r="C76" s="477" t="s">
        <v>348</v>
      </c>
      <c r="D76" s="477" t="s">
        <v>488</v>
      </c>
      <c r="E76" s="477"/>
      <c r="F76" s="478">
        <f>F83</f>
        <v>294885.67000000004</v>
      </c>
      <c r="G76" s="478">
        <f t="shared" ref="G76:H76" si="25">G83</f>
        <v>247730</v>
      </c>
      <c r="H76" s="478">
        <f t="shared" si="25"/>
        <v>267320</v>
      </c>
    </row>
    <row r="77" spans="1:8" ht="63" hidden="1">
      <c r="A77" s="289" t="s">
        <v>334</v>
      </c>
      <c r="B77" s="485" t="s">
        <v>596</v>
      </c>
      <c r="C77" s="477" t="s">
        <v>348</v>
      </c>
      <c r="D77" s="477" t="s">
        <v>346</v>
      </c>
      <c r="E77" s="477"/>
      <c r="F77" s="478">
        <f>F83</f>
        <v>294885.67000000004</v>
      </c>
      <c r="G77" s="478"/>
      <c r="H77" s="478"/>
    </row>
    <row r="78" spans="1:8" ht="47.25">
      <c r="A78" s="455" t="s">
        <v>421</v>
      </c>
      <c r="B78" s="485" t="s">
        <v>596</v>
      </c>
      <c r="C78" s="477" t="s">
        <v>97</v>
      </c>
      <c r="D78" s="480" t="s">
        <v>420</v>
      </c>
      <c r="E78" s="480"/>
      <c r="F78" s="482">
        <f>F81</f>
        <v>4000</v>
      </c>
      <c r="G78" s="482">
        <f t="shared" ref="G78:H78" si="26">G81</f>
        <v>18000</v>
      </c>
      <c r="H78" s="482">
        <f t="shared" si="26"/>
        <v>18000</v>
      </c>
    </row>
    <row r="79" spans="1:8" ht="47.25">
      <c r="A79" s="445" t="s">
        <v>674</v>
      </c>
      <c r="B79" s="485" t="s">
        <v>596</v>
      </c>
      <c r="C79" s="477" t="s">
        <v>97</v>
      </c>
      <c r="D79" s="477" t="s">
        <v>532</v>
      </c>
      <c r="E79" s="477"/>
      <c r="F79" s="478">
        <f>F81</f>
        <v>4000</v>
      </c>
      <c r="G79" s="478">
        <f t="shared" ref="G79:H79" si="27">G81</f>
        <v>18000</v>
      </c>
      <c r="H79" s="478">
        <f t="shared" si="27"/>
        <v>18000</v>
      </c>
    </row>
    <row r="80" spans="1:8" ht="63">
      <c r="A80" s="289" t="s">
        <v>578</v>
      </c>
      <c r="B80" s="485" t="s">
        <v>596</v>
      </c>
      <c r="C80" s="477" t="s">
        <v>97</v>
      </c>
      <c r="D80" s="477" t="s">
        <v>422</v>
      </c>
      <c r="E80" s="477"/>
      <c r="F80" s="478">
        <f>F81</f>
        <v>4000</v>
      </c>
      <c r="G80" s="478">
        <f t="shared" ref="G80:H81" si="28">G81</f>
        <v>18000</v>
      </c>
      <c r="H80" s="478">
        <f t="shared" si="28"/>
        <v>18000</v>
      </c>
    </row>
    <row r="81" spans="1:8" ht="31.5">
      <c r="A81" s="193" t="s">
        <v>327</v>
      </c>
      <c r="B81" s="485" t="s">
        <v>596</v>
      </c>
      <c r="C81" s="477" t="s">
        <v>97</v>
      </c>
      <c r="D81" s="477" t="s">
        <v>422</v>
      </c>
      <c r="E81" s="477" t="s">
        <v>316</v>
      </c>
      <c r="F81" s="478">
        <f>F82</f>
        <v>4000</v>
      </c>
      <c r="G81" s="478">
        <f t="shared" si="28"/>
        <v>18000</v>
      </c>
      <c r="H81" s="478">
        <f t="shared" si="28"/>
        <v>18000</v>
      </c>
    </row>
    <row r="82" spans="1:8">
      <c r="A82" s="304" t="s">
        <v>287</v>
      </c>
      <c r="B82" s="485" t="s">
        <v>596</v>
      </c>
      <c r="C82" s="477" t="s">
        <v>97</v>
      </c>
      <c r="D82" s="477" t="s">
        <v>422</v>
      </c>
      <c r="E82" s="477" t="s">
        <v>466</v>
      </c>
      <c r="F82" s="478">
        <v>4000</v>
      </c>
      <c r="G82" s="478">
        <v>18000</v>
      </c>
      <c r="H82" s="478">
        <v>18000</v>
      </c>
    </row>
    <row r="83" spans="1:8">
      <c r="A83" s="256" t="s">
        <v>98</v>
      </c>
      <c r="B83" s="485" t="s">
        <v>596</v>
      </c>
      <c r="C83" s="480" t="s">
        <v>99</v>
      </c>
      <c r="D83" s="477"/>
      <c r="E83" s="477"/>
      <c r="F83" s="482">
        <f>F84+F114</f>
        <v>294885.67000000004</v>
      </c>
      <c r="G83" s="482">
        <f>G84+G119</f>
        <v>247730</v>
      </c>
      <c r="H83" s="482">
        <f>H84+H119</f>
        <v>267320</v>
      </c>
    </row>
    <row r="84" spans="1:8">
      <c r="A84" s="256" t="s">
        <v>100</v>
      </c>
      <c r="B84" s="485" t="s">
        <v>596</v>
      </c>
      <c r="C84" s="480" t="s">
        <v>101</v>
      </c>
      <c r="D84" s="477"/>
      <c r="E84" s="477"/>
      <c r="F84" s="482">
        <f>F85</f>
        <v>293885.67000000004</v>
      </c>
      <c r="G84" s="482">
        <f>G85+G109</f>
        <v>246730</v>
      </c>
      <c r="H84" s="482">
        <f>H85+H113</f>
        <v>266320</v>
      </c>
    </row>
    <row r="85" spans="1:8" ht="31.5">
      <c r="A85" s="28" t="s">
        <v>489</v>
      </c>
      <c r="B85" s="485" t="s">
        <v>596</v>
      </c>
      <c r="C85" s="480" t="s">
        <v>101</v>
      </c>
      <c r="D85" s="480" t="s">
        <v>350</v>
      </c>
      <c r="E85" s="480"/>
      <c r="F85" s="482">
        <f>F86</f>
        <v>293885.67000000004</v>
      </c>
      <c r="G85" s="482">
        <f>G86</f>
        <v>244730</v>
      </c>
      <c r="H85" s="482">
        <f t="shared" ref="H85" si="29">H86</f>
        <v>264320</v>
      </c>
    </row>
    <row r="86" spans="1:8" ht="31.5">
      <c r="A86" s="28" t="s">
        <v>490</v>
      </c>
      <c r="B86" s="485" t="s">
        <v>596</v>
      </c>
      <c r="C86" s="480" t="s">
        <v>101</v>
      </c>
      <c r="D86" s="480" t="s">
        <v>352</v>
      </c>
      <c r="E86" s="480"/>
      <c r="F86" s="482">
        <f>F87+F91</f>
        <v>293885.67000000004</v>
      </c>
      <c r="G86" s="482">
        <f>G87+G91+G96</f>
        <v>244730</v>
      </c>
      <c r="H86" s="482">
        <f>H87+H91+H96</f>
        <v>264320</v>
      </c>
    </row>
    <row r="87" spans="1:8" ht="31.5">
      <c r="A87" s="389" t="s">
        <v>491</v>
      </c>
      <c r="B87" s="485" t="s">
        <v>596</v>
      </c>
      <c r="C87" s="477" t="s">
        <v>101</v>
      </c>
      <c r="D87" s="477" t="s">
        <v>492</v>
      </c>
      <c r="E87" s="477"/>
      <c r="F87" s="478">
        <f>F89</f>
        <v>228885.67</v>
      </c>
      <c r="G87" s="478">
        <f t="shared" ref="G87:H87" si="30">G89</f>
        <v>114730</v>
      </c>
      <c r="H87" s="478">
        <f t="shared" si="30"/>
        <v>134320</v>
      </c>
    </row>
    <row r="88" spans="1:8" ht="63">
      <c r="A88" s="289" t="s">
        <v>578</v>
      </c>
      <c r="B88" s="485" t="s">
        <v>596</v>
      </c>
      <c r="C88" s="477" t="s">
        <v>101</v>
      </c>
      <c r="D88" s="477" t="s">
        <v>353</v>
      </c>
      <c r="E88" s="477"/>
      <c r="F88" s="478">
        <f>F89</f>
        <v>228885.67</v>
      </c>
      <c r="G88" s="478">
        <f t="shared" ref="G88:H89" si="31">G89</f>
        <v>114730</v>
      </c>
      <c r="H88" s="478">
        <f t="shared" si="31"/>
        <v>134320</v>
      </c>
    </row>
    <row r="89" spans="1:8" ht="31.5">
      <c r="A89" s="193" t="s">
        <v>327</v>
      </c>
      <c r="B89" s="485" t="s">
        <v>596</v>
      </c>
      <c r="C89" s="477" t="s">
        <v>101</v>
      </c>
      <c r="D89" s="477" t="s">
        <v>353</v>
      </c>
      <c r="E89" s="477" t="s">
        <v>316</v>
      </c>
      <c r="F89" s="478">
        <f>F90</f>
        <v>228885.67</v>
      </c>
      <c r="G89" s="478">
        <f t="shared" si="31"/>
        <v>114730</v>
      </c>
      <c r="H89" s="478">
        <f t="shared" si="31"/>
        <v>134320</v>
      </c>
    </row>
    <row r="90" spans="1:8">
      <c r="A90" s="304" t="s">
        <v>287</v>
      </c>
      <c r="B90" s="485" t="s">
        <v>596</v>
      </c>
      <c r="C90" s="477" t="s">
        <v>101</v>
      </c>
      <c r="D90" s="477" t="s">
        <v>353</v>
      </c>
      <c r="E90" s="477" t="s">
        <v>466</v>
      </c>
      <c r="F90" s="478">
        <v>228885.67</v>
      </c>
      <c r="G90" s="478">
        <v>114730</v>
      </c>
      <c r="H90" s="478">
        <v>134320</v>
      </c>
    </row>
    <row r="91" spans="1:8" ht="31.5">
      <c r="A91" s="445" t="s">
        <v>536</v>
      </c>
      <c r="B91" s="485" t="s">
        <v>596</v>
      </c>
      <c r="C91" s="477" t="s">
        <v>101</v>
      </c>
      <c r="D91" s="477" t="s">
        <v>493</v>
      </c>
      <c r="E91" s="477"/>
      <c r="F91" s="478">
        <f>F93</f>
        <v>65000</v>
      </c>
      <c r="G91" s="478">
        <f t="shared" ref="G91:H91" si="32">G93</f>
        <v>50000</v>
      </c>
      <c r="H91" s="478">
        <f t="shared" si="32"/>
        <v>50000</v>
      </c>
    </row>
    <row r="92" spans="1:8" ht="63">
      <c r="A92" s="289" t="s">
        <v>578</v>
      </c>
      <c r="B92" s="485" t="s">
        <v>596</v>
      </c>
      <c r="C92" s="477" t="s">
        <v>101</v>
      </c>
      <c r="D92" s="477" t="s">
        <v>355</v>
      </c>
      <c r="E92" s="477"/>
      <c r="F92" s="478">
        <f>F93</f>
        <v>65000</v>
      </c>
      <c r="G92" s="478">
        <f t="shared" ref="G92:H93" si="33">G93</f>
        <v>50000</v>
      </c>
      <c r="H92" s="478">
        <f t="shared" si="33"/>
        <v>50000</v>
      </c>
    </row>
    <row r="93" spans="1:8" ht="31.5">
      <c r="A93" s="193" t="s">
        <v>327</v>
      </c>
      <c r="B93" s="485" t="s">
        <v>596</v>
      </c>
      <c r="C93" s="477" t="s">
        <v>101</v>
      </c>
      <c r="D93" s="477" t="s">
        <v>355</v>
      </c>
      <c r="E93" s="477" t="s">
        <v>316</v>
      </c>
      <c r="F93" s="478">
        <f>F94</f>
        <v>65000</v>
      </c>
      <c r="G93" s="478">
        <f t="shared" si="33"/>
        <v>50000</v>
      </c>
      <c r="H93" s="478">
        <f t="shared" si="33"/>
        <v>50000</v>
      </c>
    </row>
    <row r="94" spans="1:8">
      <c r="A94" s="304" t="s">
        <v>287</v>
      </c>
      <c r="B94" s="485" t="s">
        <v>596</v>
      </c>
      <c r="C94" s="477" t="s">
        <v>101</v>
      </c>
      <c r="D94" s="477" t="s">
        <v>355</v>
      </c>
      <c r="E94" s="477" t="s">
        <v>466</v>
      </c>
      <c r="F94" s="478">
        <v>65000</v>
      </c>
      <c r="G94" s="478">
        <v>50000</v>
      </c>
      <c r="H94" s="478">
        <v>50000</v>
      </c>
    </row>
    <row r="95" spans="1:8">
      <c r="A95" s="304" t="s">
        <v>600</v>
      </c>
      <c r="B95" s="485" t="s">
        <v>596</v>
      </c>
      <c r="C95" s="477" t="s">
        <v>101</v>
      </c>
      <c r="D95" s="477"/>
      <c r="E95" s="477"/>
      <c r="F95" s="478"/>
      <c r="G95" s="478">
        <f>G96</f>
        <v>80000</v>
      </c>
      <c r="H95" s="478">
        <f>H96</f>
        <v>80000</v>
      </c>
    </row>
    <row r="96" spans="1:8" ht="31.5">
      <c r="A96" s="259" t="s">
        <v>628</v>
      </c>
      <c r="B96" s="485" t="s">
        <v>596</v>
      </c>
      <c r="C96" s="477" t="s">
        <v>101</v>
      </c>
      <c r="D96" s="477" t="s">
        <v>358</v>
      </c>
      <c r="E96" s="477"/>
      <c r="F96" s="478">
        <f>F98</f>
        <v>0</v>
      </c>
      <c r="G96" s="478">
        <f t="shared" ref="G96:H96" si="34">G98</f>
        <v>80000</v>
      </c>
      <c r="H96" s="478">
        <f t="shared" si="34"/>
        <v>80000</v>
      </c>
    </row>
    <row r="97" spans="1:8" ht="63">
      <c r="A97" s="289" t="s">
        <v>578</v>
      </c>
      <c r="B97" s="485" t="s">
        <v>596</v>
      </c>
      <c r="C97" s="477" t="s">
        <v>101</v>
      </c>
      <c r="D97" s="477" t="s">
        <v>358</v>
      </c>
      <c r="E97" s="477"/>
      <c r="F97" s="478">
        <f>F98</f>
        <v>0</v>
      </c>
      <c r="G97" s="478">
        <f t="shared" ref="G97:H98" si="35">G98</f>
        <v>80000</v>
      </c>
      <c r="H97" s="478">
        <f t="shared" si="35"/>
        <v>80000</v>
      </c>
    </row>
    <row r="98" spans="1:8" ht="31.5">
      <c r="A98" s="193" t="s">
        <v>327</v>
      </c>
      <c r="B98" s="485" t="s">
        <v>596</v>
      </c>
      <c r="C98" s="477" t="s">
        <v>101</v>
      </c>
      <c r="D98" s="477" t="s">
        <v>358</v>
      </c>
      <c r="E98" s="477" t="s">
        <v>316</v>
      </c>
      <c r="F98" s="478">
        <f>F99</f>
        <v>0</v>
      </c>
      <c r="G98" s="478">
        <f t="shared" si="35"/>
        <v>80000</v>
      </c>
      <c r="H98" s="478">
        <f t="shared" si="35"/>
        <v>80000</v>
      </c>
    </row>
    <row r="99" spans="1:8">
      <c r="A99" s="304" t="s">
        <v>287</v>
      </c>
      <c r="B99" s="485" t="s">
        <v>596</v>
      </c>
      <c r="C99" s="477" t="s">
        <v>101</v>
      </c>
      <c r="D99" s="477" t="s">
        <v>358</v>
      </c>
      <c r="E99" s="477" t="s">
        <v>466</v>
      </c>
      <c r="F99" s="478">
        <v>0</v>
      </c>
      <c r="G99" s="478">
        <v>80000</v>
      </c>
      <c r="H99" s="478">
        <v>80000</v>
      </c>
    </row>
    <row r="100" spans="1:8" ht="31.5" hidden="1">
      <c r="A100" s="28" t="s">
        <v>356</v>
      </c>
      <c r="B100" s="485" t="s">
        <v>596</v>
      </c>
      <c r="C100" s="480" t="s">
        <v>101</v>
      </c>
      <c r="D100" s="480" t="s">
        <v>357</v>
      </c>
      <c r="E100" s="480"/>
      <c r="F100" s="482">
        <f>F103</f>
        <v>0</v>
      </c>
      <c r="G100" s="482">
        <f t="shared" ref="G100:H100" si="36">G103</f>
        <v>0</v>
      </c>
      <c r="H100" s="482">
        <f t="shared" si="36"/>
        <v>0</v>
      </c>
    </row>
    <row r="101" spans="1:8" ht="47.25" hidden="1">
      <c r="A101" s="389" t="s">
        <v>494</v>
      </c>
      <c r="B101" s="485" t="s">
        <v>596</v>
      </c>
      <c r="C101" s="477" t="s">
        <v>101</v>
      </c>
      <c r="D101" s="477" t="s">
        <v>495</v>
      </c>
      <c r="E101" s="477"/>
      <c r="F101" s="478">
        <f>F103</f>
        <v>0</v>
      </c>
      <c r="G101" s="478">
        <f t="shared" ref="G101:H101" si="37">G103</f>
        <v>0</v>
      </c>
      <c r="H101" s="478">
        <f t="shared" si="37"/>
        <v>0</v>
      </c>
    </row>
    <row r="102" spans="1:8" ht="63" hidden="1">
      <c r="A102" s="289" t="s">
        <v>334</v>
      </c>
      <c r="B102" s="485" t="s">
        <v>596</v>
      </c>
      <c r="C102" s="477" t="s">
        <v>101</v>
      </c>
      <c r="D102" s="477" t="s">
        <v>358</v>
      </c>
      <c r="E102" s="477"/>
      <c r="F102" s="478">
        <f>F103</f>
        <v>0</v>
      </c>
      <c r="G102" s="478">
        <f t="shared" ref="G102:H103" si="38">G103</f>
        <v>0</v>
      </c>
      <c r="H102" s="478">
        <f t="shared" si="38"/>
        <v>0</v>
      </c>
    </row>
    <row r="103" spans="1:8" ht="31.5" hidden="1">
      <c r="A103" s="193" t="s">
        <v>327</v>
      </c>
      <c r="B103" s="485" t="s">
        <v>596</v>
      </c>
      <c r="C103" s="477" t="s">
        <v>101</v>
      </c>
      <c r="D103" s="477" t="s">
        <v>358</v>
      </c>
      <c r="E103" s="477" t="s">
        <v>316</v>
      </c>
      <c r="F103" s="478">
        <f>F104</f>
        <v>0</v>
      </c>
      <c r="G103" s="478">
        <f t="shared" si="38"/>
        <v>0</v>
      </c>
      <c r="H103" s="478">
        <f t="shared" si="38"/>
        <v>0</v>
      </c>
    </row>
    <row r="104" spans="1:8" ht="31.5" hidden="1">
      <c r="A104" s="304" t="s">
        <v>465</v>
      </c>
      <c r="B104" s="485" t="s">
        <v>596</v>
      </c>
      <c r="C104" s="477" t="s">
        <v>101</v>
      </c>
      <c r="D104" s="477" t="s">
        <v>358</v>
      </c>
      <c r="E104" s="477" t="s">
        <v>466</v>
      </c>
      <c r="F104" s="478"/>
      <c r="G104" s="478"/>
      <c r="H104" s="478"/>
    </row>
    <row r="105" spans="1:8" ht="31.5" hidden="1">
      <c r="A105" s="28" t="s">
        <v>496</v>
      </c>
      <c r="B105" s="485" t="s">
        <v>596</v>
      </c>
      <c r="C105" s="480" t="s">
        <v>101</v>
      </c>
      <c r="D105" s="480" t="s">
        <v>360</v>
      </c>
      <c r="E105" s="480"/>
      <c r="F105" s="482">
        <f>F108</f>
        <v>1000</v>
      </c>
      <c r="G105" s="482">
        <f t="shared" ref="G105:H105" si="39">G108</f>
        <v>0</v>
      </c>
      <c r="H105" s="482">
        <f t="shared" si="39"/>
        <v>0</v>
      </c>
    </row>
    <row r="106" spans="1:8" ht="31.5" hidden="1">
      <c r="A106" s="22" t="s">
        <v>497</v>
      </c>
      <c r="B106" s="485" t="s">
        <v>596</v>
      </c>
      <c r="C106" s="477" t="s">
        <v>101</v>
      </c>
      <c r="D106" s="477" t="s">
        <v>498</v>
      </c>
      <c r="E106" s="477"/>
      <c r="F106" s="478">
        <f>F108</f>
        <v>1000</v>
      </c>
      <c r="G106" s="478">
        <f t="shared" ref="G106:H106" si="40">G108</f>
        <v>0</v>
      </c>
      <c r="H106" s="478">
        <f t="shared" si="40"/>
        <v>0</v>
      </c>
    </row>
    <row r="107" spans="1:8" ht="63" hidden="1">
      <c r="A107" s="289" t="s">
        <v>334</v>
      </c>
      <c r="B107" s="485" t="s">
        <v>596</v>
      </c>
      <c r="C107" s="477" t="s">
        <v>101</v>
      </c>
      <c r="D107" s="477" t="s">
        <v>361</v>
      </c>
      <c r="E107" s="477"/>
      <c r="F107" s="478">
        <f>F108</f>
        <v>1000</v>
      </c>
      <c r="G107" s="478">
        <f t="shared" ref="G107:H114" si="41">G108</f>
        <v>0</v>
      </c>
      <c r="H107" s="478">
        <f t="shared" si="41"/>
        <v>0</v>
      </c>
    </row>
    <row r="108" spans="1:8" ht="31.5" hidden="1">
      <c r="A108" s="193" t="s">
        <v>327</v>
      </c>
      <c r="B108" s="485" t="s">
        <v>596</v>
      </c>
      <c r="C108" s="477" t="s">
        <v>101</v>
      </c>
      <c r="D108" s="477" t="s">
        <v>361</v>
      </c>
      <c r="E108" s="477" t="s">
        <v>316</v>
      </c>
      <c r="F108" s="478">
        <f>F114</f>
        <v>1000</v>
      </c>
      <c r="G108" s="478"/>
      <c r="H108" s="478"/>
    </row>
    <row r="109" spans="1:8" ht="31.5">
      <c r="A109" s="256" t="s">
        <v>425</v>
      </c>
      <c r="B109" s="485" t="s">
        <v>596</v>
      </c>
      <c r="C109" s="477" t="s">
        <v>101</v>
      </c>
      <c r="D109" s="480" t="s">
        <v>423</v>
      </c>
      <c r="E109" s="480"/>
      <c r="F109" s="482">
        <f>F112</f>
        <v>2000</v>
      </c>
      <c r="G109" s="482">
        <f t="shared" ref="G109:H109" si="42">G112</f>
        <v>2000</v>
      </c>
      <c r="H109" s="482">
        <f t="shared" si="42"/>
        <v>2000</v>
      </c>
    </row>
    <row r="110" spans="1:8" ht="78.75">
      <c r="A110" s="481" t="s">
        <v>535</v>
      </c>
      <c r="B110" s="485" t="s">
        <v>596</v>
      </c>
      <c r="C110" s="477" t="s">
        <v>101</v>
      </c>
      <c r="D110" s="477" t="s">
        <v>534</v>
      </c>
      <c r="E110" s="477"/>
      <c r="F110" s="478">
        <f>F112</f>
        <v>2000</v>
      </c>
      <c r="G110" s="478">
        <f t="shared" ref="G110:H110" si="43">G112</f>
        <v>2000</v>
      </c>
      <c r="H110" s="478">
        <f t="shared" si="43"/>
        <v>2000</v>
      </c>
    </row>
    <row r="111" spans="1:8" ht="63">
      <c r="A111" s="289" t="s">
        <v>578</v>
      </c>
      <c r="B111" s="485" t="s">
        <v>596</v>
      </c>
      <c r="C111" s="477" t="s">
        <v>101</v>
      </c>
      <c r="D111" s="477" t="s">
        <v>424</v>
      </c>
      <c r="E111" s="477"/>
      <c r="F111" s="478">
        <f>F112</f>
        <v>2000</v>
      </c>
      <c r="G111" s="478">
        <f t="shared" ref="G111:H112" si="44">G112</f>
        <v>2000</v>
      </c>
      <c r="H111" s="478">
        <f t="shared" si="44"/>
        <v>2000</v>
      </c>
    </row>
    <row r="112" spans="1:8" ht="31.5">
      <c r="A112" s="193" t="s">
        <v>327</v>
      </c>
      <c r="B112" s="485" t="s">
        <v>596</v>
      </c>
      <c r="C112" s="477" t="s">
        <v>101</v>
      </c>
      <c r="D112" s="477" t="s">
        <v>424</v>
      </c>
      <c r="E112" s="477" t="s">
        <v>316</v>
      </c>
      <c r="F112" s="478">
        <f>F113</f>
        <v>2000</v>
      </c>
      <c r="G112" s="478">
        <f t="shared" si="44"/>
        <v>2000</v>
      </c>
      <c r="H112" s="478">
        <f t="shared" si="44"/>
        <v>2000</v>
      </c>
    </row>
    <row r="113" spans="1:8">
      <c r="A113" s="304" t="s">
        <v>287</v>
      </c>
      <c r="B113" s="485" t="s">
        <v>596</v>
      </c>
      <c r="C113" s="477" t="s">
        <v>101</v>
      </c>
      <c r="D113" s="477" t="s">
        <v>424</v>
      </c>
      <c r="E113" s="477" t="s">
        <v>466</v>
      </c>
      <c r="F113" s="478">
        <v>2000</v>
      </c>
      <c r="G113" s="478">
        <v>2000</v>
      </c>
      <c r="H113" s="478">
        <v>2000</v>
      </c>
    </row>
    <row r="114" spans="1:8" ht="29.25">
      <c r="A114" s="483" t="s">
        <v>538</v>
      </c>
      <c r="B114" s="485" t="s">
        <v>596</v>
      </c>
      <c r="C114" s="477" t="s">
        <v>298</v>
      </c>
      <c r="D114" s="477"/>
      <c r="E114" s="477"/>
      <c r="F114" s="482">
        <f>F115</f>
        <v>1000</v>
      </c>
      <c r="G114" s="482">
        <f t="shared" si="41"/>
        <v>1000</v>
      </c>
      <c r="H114" s="482">
        <f t="shared" si="41"/>
        <v>1000</v>
      </c>
    </row>
    <row r="115" spans="1:8" ht="31.5">
      <c r="A115" s="28" t="s">
        <v>499</v>
      </c>
      <c r="B115" s="485" t="s">
        <v>596</v>
      </c>
      <c r="C115" s="480" t="s">
        <v>298</v>
      </c>
      <c r="D115" s="480" t="s">
        <v>363</v>
      </c>
      <c r="E115" s="480" t="s">
        <v>399</v>
      </c>
      <c r="F115" s="482">
        <f>F118</f>
        <v>1000</v>
      </c>
      <c r="G115" s="482">
        <f t="shared" ref="G115:H115" si="45">G118</f>
        <v>1000</v>
      </c>
      <c r="H115" s="482">
        <f t="shared" si="45"/>
        <v>1000</v>
      </c>
    </row>
    <row r="116" spans="1:8" ht="47.25">
      <c r="A116" s="496" t="s">
        <v>539</v>
      </c>
      <c r="B116" s="485" t="s">
        <v>596</v>
      </c>
      <c r="C116" s="477" t="s">
        <v>298</v>
      </c>
      <c r="D116" s="477" t="s">
        <v>573</v>
      </c>
      <c r="E116" s="477"/>
      <c r="F116" s="478">
        <f>F117</f>
        <v>1000</v>
      </c>
      <c r="G116" s="478">
        <f t="shared" ref="G116:H118" si="46">G117</f>
        <v>1000</v>
      </c>
      <c r="H116" s="478">
        <f t="shared" si="46"/>
        <v>1000</v>
      </c>
    </row>
    <row r="117" spans="1:8" ht="63">
      <c r="A117" s="289" t="s">
        <v>578</v>
      </c>
      <c r="B117" s="485" t="s">
        <v>596</v>
      </c>
      <c r="C117" s="477" t="s">
        <v>298</v>
      </c>
      <c r="D117" s="477" t="s">
        <v>572</v>
      </c>
      <c r="E117" s="477"/>
      <c r="F117" s="478">
        <f>F118</f>
        <v>1000</v>
      </c>
      <c r="G117" s="478">
        <f t="shared" si="46"/>
        <v>1000</v>
      </c>
      <c r="H117" s="478">
        <f t="shared" si="46"/>
        <v>1000</v>
      </c>
    </row>
    <row r="118" spans="1:8" ht="31.5">
      <c r="A118" s="193" t="s">
        <v>327</v>
      </c>
      <c r="B118" s="485" t="s">
        <v>596</v>
      </c>
      <c r="C118" s="477" t="s">
        <v>298</v>
      </c>
      <c r="D118" s="477" t="s">
        <v>572</v>
      </c>
      <c r="E118" s="477" t="s">
        <v>316</v>
      </c>
      <c r="F118" s="478">
        <f>F119</f>
        <v>1000</v>
      </c>
      <c r="G118" s="478">
        <f t="shared" si="46"/>
        <v>1000</v>
      </c>
      <c r="H118" s="478">
        <v>1000</v>
      </c>
    </row>
    <row r="119" spans="1:8">
      <c r="A119" s="304" t="s">
        <v>529</v>
      </c>
      <c r="B119" s="485" t="s">
        <v>596</v>
      </c>
      <c r="C119" s="477" t="s">
        <v>298</v>
      </c>
      <c r="D119" s="477" t="s">
        <v>572</v>
      </c>
      <c r="E119" s="477" t="s">
        <v>466</v>
      </c>
      <c r="F119" s="478">
        <v>1000</v>
      </c>
      <c r="G119" s="478">
        <v>1000</v>
      </c>
      <c r="H119" s="478">
        <v>1000</v>
      </c>
    </row>
    <row r="120" spans="1:8" ht="31.5">
      <c r="A120" s="256" t="s">
        <v>102</v>
      </c>
      <c r="B120" s="485" t="s">
        <v>596</v>
      </c>
      <c r="C120" s="480" t="s">
        <v>103</v>
      </c>
      <c r="D120" s="477"/>
      <c r="E120" s="477"/>
      <c r="F120" s="482" t="e">
        <f>F121</f>
        <v>#REF!</v>
      </c>
      <c r="G120" s="482">
        <f t="shared" ref="G120:H120" si="47">G121</f>
        <v>330150</v>
      </c>
      <c r="H120" s="482">
        <f t="shared" si="47"/>
        <v>330150</v>
      </c>
    </row>
    <row r="121" spans="1:8">
      <c r="A121" s="256" t="s">
        <v>111</v>
      </c>
      <c r="B121" s="485" t="s">
        <v>596</v>
      </c>
      <c r="C121" s="480" t="s">
        <v>112</v>
      </c>
      <c r="D121" s="477"/>
      <c r="E121" s="477"/>
      <c r="F121" s="482" t="e">
        <f>F122</f>
        <v>#REF!</v>
      </c>
      <c r="G121" s="482">
        <f>G122+G152</f>
        <v>330150</v>
      </c>
      <c r="H121" s="482">
        <f>H122+H152</f>
        <v>330150</v>
      </c>
    </row>
    <row r="122" spans="1:8" ht="47.25">
      <c r="A122" s="476" t="s">
        <v>500</v>
      </c>
      <c r="B122" s="485" t="s">
        <v>596</v>
      </c>
      <c r="C122" s="480" t="s">
        <v>112</v>
      </c>
      <c r="D122" s="480" t="s">
        <v>366</v>
      </c>
      <c r="E122" s="480" t="s">
        <v>399</v>
      </c>
      <c r="F122" s="482" t="e">
        <f>F132+#REF!</f>
        <v>#REF!</v>
      </c>
      <c r="G122" s="482">
        <f>G132+G151</f>
        <v>27000</v>
      </c>
      <c r="H122" s="482">
        <f>H132+H149</f>
        <v>27000</v>
      </c>
    </row>
    <row r="123" spans="1:8" ht="31.5" hidden="1">
      <c r="A123" s="449" t="s">
        <v>367</v>
      </c>
      <c r="B123" s="485" t="s">
        <v>596</v>
      </c>
      <c r="C123" s="480" t="s">
        <v>371</v>
      </c>
      <c r="D123" s="480" t="s">
        <v>368</v>
      </c>
      <c r="E123" s="480"/>
      <c r="F123" s="482">
        <f>F126</f>
        <v>0</v>
      </c>
      <c r="G123" s="482">
        <f t="shared" ref="G123:H123" si="48">G126</f>
        <v>0</v>
      </c>
      <c r="H123" s="482">
        <f t="shared" si="48"/>
        <v>0</v>
      </c>
    </row>
    <row r="124" spans="1:8" ht="94.5" hidden="1">
      <c r="A124" s="389" t="s">
        <v>501</v>
      </c>
      <c r="B124" s="485" t="s">
        <v>596</v>
      </c>
      <c r="C124" s="477" t="s">
        <v>371</v>
      </c>
      <c r="D124" s="477" t="s">
        <v>502</v>
      </c>
      <c r="E124" s="477"/>
      <c r="F124" s="478">
        <f>F125</f>
        <v>0</v>
      </c>
      <c r="G124" s="478">
        <f t="shared" ref="G124:H126" si="49">G125</f>
        <v>0</v>
      </c>
      <c r="H124" s="478">
        <f t="shared" si="49"/>
        <v>0</v>
      </c>
    </row>
    <row r="125" spans="1:8" ht="63" hidden="1">
      <c r="A125" s="289" t="s">
        <v>334</v>
      </c>
      <c r="B125" s="485" t="s">
        <v>596</v>
      </c>
      <c r="C125" s="477" t="s">
        <v>371</v>
      </c>
      <c r="D125" s="477" t="s">
        <v>369</v>
      </c>
      <c r="E125" s="477"/>
      <c r="F125" s="478">
        <f>F126</f>
        <v>0</v>
      </c>
      <c r="G125" s="478">
        <f t="shared" si="49"/>
        <v>0</v>
      </c>
      <c r="H125" s="478">
        <f t="shared" si="49"/>
        <v>0</v>
      </c>
    </row>
    <row r="126" spans="1:8" ht="31.5" hidden="1">
      <c r="A126" s="193" t="s">
        <v>327</v>
      </c>
      <c r="B126" s="485" t="s">
        <v>596</v>
      </c>
      <c r="C126" s="477" t="s">
        <v>371</v>
      </c>
      <c r="D126" s="477" t="s">
        <v>369</v>
      </c>
      <c r="E126" s="477" t="s">
        <v>316</v>
      </c>
      <c r="F126" s="478">
        <f>F127</f>
        <v>0</v>
      </c>
      <c r="G126" s="478">
        <f t="shared" si="49"/>
        <v>0</v>
      </c>
      <c r="H126" s="478">
        <f t="shared" si="49"/>
        <v>0</v>
      </c>
    </row>
    <row r="127" spans="1:8" ht="47.25" hidden="1">
      <c r="A127" s="304" t="s">
        <v>503</v>
      </c>
      <c r="B127" s="485" t="s">
        <v>596</v>
      </c>
      <c r="C127" s="477" t="s">
        <v>371</v>
      </c>
      <c r="D127" s="477" t="s">
        <v>369</v>
      </c>
      <c r="E127" s="477" t="s">
        <v>504</v>
      </c>
      <c r="F127" s="478"/>
      <c r="G127" s="478"/>
      <c r="H127" s="478"/>
    </row>
    <row r="128" spans="1:8" ht="31.5" hidden="1">
      <c r="A128" s="449" t="s">
        <v>505</v>
      </c>
      <c r="B128" s="485" t="s">
        <v>596</v>
      </c>
      <c r="C128" s="480" t="s">
        <v>112</v>
      </c>
      <c r="D128" s="480" t="s">
        <v>506</v>
      </c>
      <c r="E128" s="480"/>
      <c r="F128" s="482" t="e">
        <f>F131</f>
        <v>#REF!</v>
      </c>
      <c r="G128" s="482" t="e">
        <f t="shared" ref="G128:H128" si="50">G131</f>
        <v>#REF!</v>
      </c>
      <c r="H128" s="482" t="e">
        <f t="shared" si="50"/>
        <v>#REF!</v>
      </c>
    </row>
    <row r="129" spans="1:8" ht="31.5" hidden="1">
      <c r="A129" s="389" t="s">
        <v>507</v>
      </c>
      <c r="B129" s="485" t="s">
        <v>596</v>
      </c>
      <c r="C129" s="477" t="s">
        <v>112</v>
      </c>
      <c r="D129" s="477" t="s">
        <v>508</v>
      </c>
      <c r="E129" s="477"/>
      <c r="F129" s="478" t="e">
        <f>F130</f>
        <v>#REF!</v>
      </c>
      <c r="G129" s="478" t="e">
        <f t="shared" ref="G129:H130" si="51">G130</f>
        <v>#REF!</v>
      </c>
      <c r="H129" s="478" t="e">
        <f t="shared" si="51"/>
        <v>#REF!</v>
      </c>
    </row>
    <row r="130" spans="1:8" ht="63" hidden="1">
      <c r="A130" s="289" t="s">
        <v>334</v>
      </c>
      <c r="B130" s="485" t="s">
        <v>596</v>
      </c>
      <c r="C130" s="477" t="s">
        <v>112</v>
      </c>
      <c r="D130" s="477" t="s">
        <v>509</v>
      </c>
      <c r="E130" s="477"/>
      <c r="F130" s="478" t="e">
        <f>F131</f>
        <v>#REF!</v>
      </c>
      <c r="G130" s="478" t="e">
        <f t="shared" si="51"/>
        <v>#REF!</v>
      </c>
      <c r="H130" s="478" t="e">
        <f t="shared" si="51"/>
        <v>#REF!</v>
      </c>
    </row>
    <row r="131" spans="1:8" ht="31.5" hidden="1">
      <c r="A131" s="193" t="s">
        <v>327</v>
      </c>
      <c r="B131" s="485" t="s">
        <v>596</v>
      </c>
      <c r="C131" s="477" t="s">
        <v>112</v>
      </c>
      <c r="D131" s="477" t="s">
        <v>509</v>
      </c>
      <c r="E131" s="477" t="s">
        <v>316</v>
      </c>
      <c r="F131" s="478" t="e">
        <f>#REF!</f>
        <v>#REF!</v>
      </c>
      <c r="G131" s="478" t="e">
        <f>#REF!</f>
        <v>#REF!</v>
      </c>
      <c r="H131" s="478" t="e">
        <f>#REF!</f>
        <v>#REF!</v>
      </c>
    </row>
    <row r="132" spans="1:8" ht="31.5">
      <c r="A132" s="449" t="s">
        <v>629</v>
      </c>
      <c r="B132" s="485" t="s">
        <v>596</v>
      </c>
      <c r="C132" s="480" t="s">
        <v>112</v>
      </c>
      <c r="D132" s="480" t="s">
        <v>610</v>
      </c>
      <c r="E132" s="480"/>
      <c r="F132" s="482" t="e">
        <f>F142+F148+#REF!+#REF!</f>
        <v>#REF!</v>
      </c>
      <c r="G132" s="482">
        <f>G142</f>
        <v>25000</v>
      </c>
      <c r="H132" s="482">
        <f>H142</f>
        <v>25000</v>
      </c>
    </row>
    <row r="133" spans="1:8" ht="31.5" hidden="1">
      <c r="A133" s="193" t="s">
        <v>510</v>
      </c>
      <c r="B133" s="485" t="s">
        <v>596</v>
      </c>
      <c r="C133" s="477" t="s">
        <v>112</v>
      </c>
      <c r="D133" s="477" t="s">
        <v>511</v>
      </c>
      <c r="E133" s="477"/>
      <c r="F133" s="478">
        <f>F134+F137+F139</f>
        <v>0</v>
      </c>
      <c r="G133" s="478">
        <f t="shared" ref="G133:H133" si="52">G134+G137+G139</f>
        <v>0</v>
      </c>
      <c r="H133" s="478">
        <f t="shared" si="52"/>
        <v>0</v>
      </c>
    </row>
    <row r="134" spans="1:8" ht="31.5" hidden="1">
      <c r="A134" s="193" t="s">
        <v>477</v>
      </c>
      <c r="B134" s="485" t="s">
        <v>596</v>
      </c>
      <c r="C134" s="477" t="s">
        <v>112</v>
      </c>
      <c r="D134" s="477" t="s">
        <v>512</v>
      </c>
      <c r="E134" s="477" t="s">
        <v>314</v>
      </c>
      <c r="F134" s="478">
        <f>F135+F136</f>
        <v>0</v>
      </c>
      <c r="G134" s="478">
        <f t="shared" ref="G134:H134" si="53">G135+G136</f>
        <v>0</v>
      </c>
      <c r="H134" s="478">
        <f t="shared" si="53"/>
        <v>0</v>
      </c>
    </row>
    <row r="135" spans="1:8" hidden="1">
      <c r="A135" s="304" t="s">
        <v>479</v>
      </c>
      <c r="B135" s="485" t="s">
        <v>596</v>
      </c>
      <c r="C135" s="477" t="s">
        <v>112</v>
      </c>
      <c r="D135" s="477" t="s">
        <v>513</v>
      </c>
      <c r="E135" s="477" t="s">
        <v>480</v>
      </c>
      <c r="F135" s="478"/>
      <c r="G135" s="478"/>
      <c r="H135" s="478"/>
    </row>
    <row r="136" spans="1:8" ht="63" hidden="1">
      <c r="A136" s="304" t="s">
        <v>481</v>
      </c>
      <c r="B136" s="485" t="s">
        <v>596</v>
      </c>
      <c r="C136" s="477" t="s">
        <v>112</v>
      </c>
      <c r="D136" s="477" t="s">
        <v>513</v>
      </c>
      <c r="E136" s="477" t="s">
        <v>482</v>
      </c>
      <c r="F136" s="478"/>
      <c r="G136" s="478"/>
      <c r="H136" s="478"/>
    </row>
    <row r="137" spans="1:8" ht="31.5" hidden="1">
      <c r="A137" s="193" t="s">
        <v>327</v>
      </c>
      <c r="B137" s="485" t="s">
        <v>596</v>
      </c>
      <c r="C137" s="477" t="s">
        <v>112</v>
      </c>
      <c r="D137" s="477" t="s">
        <v>514</v>
      </c>
      <c r="E137" s="477" t="s">
        <v>316</v>
      </c>
      <c r="F137" s="478">
        <f>F138</f>
        <v>0</v>
      </c>
      <c r="G137" s="478">
        <f t="shared" ref="G137:H137" si="54">G138</f>
        <v>0</v>
      </c>
      <c r="H137" s="478">
        <f t="shared" si="54"/>
        <v>0</v>
      </c>
    </row>
    <row r="138" spans="1:8" ht="31.5" hidden="1">
      <c r="A138" s="304" t="s">
        <v>465</v>
      </c>
      <c r="B138" s="485" t="s">
        <v>596</v>
      </c>
      <c r="C138" s="477" t="s">
        <v>112</v>
      </c>
      <c r="D138" s="477" t="s">
        <v>514</v>
      </c>
      <c r="E138" s="477" t="s">
        <v>466</v>
      </c>
      <c r="F138" s="478"/>
      <c r="G138" s="478"/>
      <c r="H138" s="478"/>
    </row>
    <row r="139" spans="1:8" hidden="1">
      <c r="A139" s="193" t="s">
        <v>328</v>
      </c>
      <c r="B139" s="485" t="s">
        <v>596</v>
      </c>
      <c r="C139" s="477" t="s">
        <v>112</v>
      </c>
      <c r="D139" s="477" t="s">
        <v>514</v>
      </c>
      <c r="E139" s="477" t="s">
        <v>467</v>
      </c>
      <c r="F139" s="478">
        <f>F140+F141</f>
        <v>0</v>
      </c>
      <c r="G139" s="478">
        <f t="shared" ref="G139:H139" si="55">G140+G141</f>
        <v>0</v>
      </c>
      <c r="H139" s="478">
        <f t="shared" si="55"/>
        <v>0</v>
      </c>
    </row>
    <row r="140" spans="1:8" ht="31.5" hidden="1">
      <c r="A140" s="304" t="s">
        <v>468</v>
      </c>
      <c r="B140" s="485" t="s">
        <v>596</v>
      </c>
      <c r="C140" s="477" t="s">
        <v>112</v>
      </c>
      <c r="D140" s="477" t="s">
        <v>514</v>
      </c>
      <c r="E140" s="477" t="s">
        <v>469</v>
      </c>
      <c r="F140" s="495"/>
      <c r="G140" s="495"/>
      <c r="H140" s="495"/>
    </row>
    <row r="141" spans="1:8" hidden="1">
      <c r="A141" s="304" t="s">
        <v>240</v>
      </c>
      <c r="B141" s="485" t="s">
        <v>596</v>
      </c>
      <c r="C141" s="477" t="s">
        <v>112</v>
      </c>
      <c r="D141" s="477" t="s">
        <v>514</v>
      </c>
      <c r="E141" s="477" t="s">
        <v>470</v>
      </c>
      <c r="F141" s="495"/>
      <c r="G141" s="495"/>
      <c r="H141" s="495"/>
    </row>
    <row r="142" spans="1:8" ht="31.5">
      <c r="A142" s="481" t="s">
        <v>540</v>
      </c>
      <c r="B142" s="485" t="s">
        <v>596</v>
      </c>
      <c r="C142" s="480" t="s">
        <v>112</v>
      </c>
      <c r="D142" s="477" t="s">
        <v>631</v>
      </c>
      <c r="E142" s="477"/>
      <c r="F142" s="478">
        <f>F144</f>
        <v>55000</v>
      </c>
      <c r="G142" s="478">
        <f>G144</f>
        <v>25000</v>
      </c>
      <c r="H142" s="478">
        <f>H144</f>
        <v>25000</v>
      </c>
    </row>
    <row r="143" spans="1:8" ht="47.25">
      <c r="A143" s="527" t="s">
        <v>630</v>
      </c>
      <c r="B143" s="485" t="s">
        <v>596</v>
      </c>
      <c r="C143" s="480" t="s">
        <v>112</v>
      </c>
      <c r="D143" s="477" t="s">
        <v>611</v>
      </c>
      <c r="E143" s="477"/>
      <c r="F143" s="478"/>
      <c r="G143" s="478">
        <f>G144</f>
        <v>25000</v>
      </c>
      <c r="H143" s="478">
        <f>H144</f>
        <v>25000</v>
      </c>
    </row>
    <row r="144" spans="1:8" ht="63">
      <c r="A144" s="289" t="s">
        <v>578</v>
      </c>
      <c r="B144" s="485" t="s">
        <v>596</v>
      </c>
      <c r="C144" s="480" t="s">
        <v>112</v>
      </c>
      <c r="D144" s="477" t="s">
        <v>611</v>
      </c>
      <c r="E144" s="477"/>
      <c r="F144" s="478">
        <f>F145</f>
        <v>55000</v>
      </c>
      <c r="G144" s="478">
        <f t="shared" ref="G144:H145" si="56">G145</f>
        <v>25000</v>
      </c>
      <c r="H144" s="478">
        <f t="shared" si="56"/>
        <v>25000</v>
      </c>
    </row>
    <row r="145" spans="1:8" ht="31.5">
      <c r="A145" s="193" t="s">
        <v>327</v>
      </c>
      <c r="B145" s="485" t="s">
        <v>596</v>
      </c>
      <c r="C145" s="480" t="s">
        <v>112</v>
      </c>
      <c r="D145" s="477" t="s">
        <v>611</v>
      </c>
      <c r="E145" s="477" t="s">
        <v>316</v>
      </c>
      <c r="F145" s="478">
        <f>F146</f>
        <v>55000</v>
      </c>
      <c r="G145" s="478">
        <f t="shared" si="56"/>
        <v>25000</v>
      </c>
      <c r="H145" s="478">
        <f t="shared" si="56"/>
        <v>25000</v>
      </c>
    </row>
    <row r="146" spans="1:8">
      <c r="A146" s="304" t="s">
        <v>287</v>
      </c>
      <c r="B146" s="485" t="s">
        <v>596</v>
      </c>
      <c r="C146" s="480" t="s">
        <v>112</v>
      </c>
      <c r="D146" s="477" t="s">
        <v>611</v>
      </c>
      <c r="E146" s="477" t="s">
        <v>466</v>
      </c>
      <c r="F146" s="478">
        <v>55000</v>
      </c>
      <c r="G146" s="478">
        <v>25000</v>
      </c>
      <c r="H146" s="478">
        <v>25000</v>
      </c>
    </row>
    <row r="147" spans="1:8">
      <c r="A147" s="526" t="s">
        <v>632</v>
      </c>
      <c r="B147" s="485" t="s">
        <v>596</v>
      </c>
      <c r="C147" s="480" t="s">
        <v>112</v>
      </c>
      <c r="D147" s="477"/>
      <c r="E147" s="477"/>
      <c r="F147" s="478"/>
      <c r="G147" s="478">
        <f>G148</f>
        <v>2000</v>
      </c>
      <c r="H147" s="478">
        <f>H148</f>
        <v>2000</v>
      </c>
    </row>
    <row r="148" spans="1:8" ht="31.5">
      <c r="A148" s="481" t="s">
        <v>540</v>
      </c>
      <c r="B148" s="485" t="s">
        <v>596</v>
      </c>
      <c r="C148" s="480" t="s">
        <v>112</v>
      </c>
      <c r="D148" s="477" t="s">
        <v>511</v>
      </c>
      <c r="E148" s="477"/>
      <c r="F148" s="478">
        <f>F149</f>
        <v>9000</v>
      </c>
      <c r="G148" s="478">
        <f t="shared" ref="G148:H150" si="57">G149</f>
        <v>2000</v>
      </c>
      <c r="H148" s="478">
        <f t="shared" si="57"/>
        <v>2000</v>
      </c>
    </row>
    <row r="149" spans="1:8" ht="63">
      <c r="A149" s="289" t="s">
        <v>578</v>
      </c>
      <c r="B149" s="485" t="s">
        <v>596</v>
      </c>
      <c r="C149" s="480" t="s">
        <v>112</v>
      </c>
      <c r="D149" s="477" t="s">
        <v>431</v>
      </c>
      <c r="E149" s="477"/>
      <c r="F149" s="478">
        <f>F150</f>
        <v>9000</v>
      </c>
      <c r="G149" s="478">
        <f t="shared" si="57"/>
        <v>2000</v>
      </c>
      <c r="H149" s="478">
        <f t="shared" si="57"/>
        <v>2000</v>
      </c>
    </row>
    <row r="150" spans="1:8" ht="31.5">
      <c r="A150" s="193" t="s">
        <v>327</v>
      </c>
      <c r="B150" s="485" t="s">
        <v>596</v>
      </c>
      <c r="C150" s="480" t="s">
        <v>112</v>
      </c>
      <c r="D150" s="477" t="s">
        <v>431</v>
      </c>
      <c r="E150" s="477" t="s">
        <v>316</v>
      </c>
      <c r="F150" s="478">
        <f>F151</f>
        <v>9000</v>
      </c>
      <c r="G150" s="478">
        <f t="shared" si="57"/>
        <v>2000</v>
      </c>
      <c r="H150" s="478">
        <f t="shared" si="57"/>
        <v>2000</v>
      </c>
    </row>
    <row r="151" spans="1:8">
      <c r="A151" s="304" t="s">
        <v>287</v>
      </c>
      <c r="B151" s="485" t="s">
        <v>596</v>
      </c>
      <c r="C151" s="480" t="s">
        <v>112</v>
      </c>
      <c r="D151" s="477" t="s">
        <v>431</v>
      </c>
      <c r="E151" s="477" t="s">
        <v>466</v>
      </c>
      <c r="F151" s="478">
        <v>9000</v>
      </c>
      <c r="G151" s="478">
        <v>2000</v>
      </c>
      <c r="H151" s="478">
        <v>2000</v>
      </c>
    </row>
    <row r="152" spans="1:8" ht="47.25">
      <c r="A152" s="500" t="s">
        <v>304</v>
      </c>
      <c r="B152" s="485" t="s">
        <v>596</v>
      </c>
      <c r="C152" s="501" t="s">
        <v>112</v>
      </c>
      <c r="D152" s="501" t="s">
        <v>571</v>
      </c>
      <c r="E152" s="477"/>
      <c r="F152" s="502" t="e">
        <f t="shared" ref="F152:H153" si="58">F153</f>
        <v>#REF!</v>
      </c>
      <c r="G152" s="482">
        <f t="shared" si="58"/>
        <v>303150</v>
      </c>
      <c r="H152" s="482">
        <f t="shared" si="58"/>
        <v>303150</v>
      </c>
    </row>
    <row r="153" spans="1:8" ht="47.25" customHeight="1">
      <c r="A153" s="304" t="s">
        <v>306</v>
      </c>
      <c r="B153" s="485" t="s">
        <v>596</v>
      </c>
      <c r="C153" s="503" t="s">
        <v>112</v>
      </c>
      <c r="D153" s="503" t="s">
        <v>570</v>
      </c>
      <c r="E153" s="477"/>
      <c r="F153" s="504" t="e">
        <f t="shared" si="58"/>
        <v>#REF!</v>
      </c>
      <c r="G153" s="478">
        <f t="shared" si="58"/>
        <v>303150</v>
      </c>
      <c r="H153" s="478">
        <f t="shared" si="58"/>
        <v>303150</v>
      </c>
    </row>
    <row r="154" spans="1:8" ht="31.5">
      <c r="A154" s="304" t="s">
        <v>516</v>
      </c>
      <c r="B154" s="485" t="s">
        <v>596</v>
      </c>
      <c r="C154" s="477" t="s">
        <v>112</v>
      </c>
      <c r="D154" s="477" t="s">
        <v>308</v>
      </c>
      <c r="E154" s="477"/>
      <c r="F154" s="478" t="e">
        <f>F155</f>
        <v>#REF!</v>
      </c>
      <c r="G154" s="478">
        <f t="shared" ref="G154:H154" si="59">G155</f>
        <v>303150</v>
      </c>
      <c r="H154" s="478">
        <f t="shared" si="59"/>
        <v>303150</v>
      </c>
    </row>
    <row r="155" spans="1:8" ht="31.5">
      <c r="A155" s="304" t="s">
        <v>309</v>
      </c>
      <c r="B155" s="485" t="s">
        <v>596</v>
      </c>
      <c r="C155" s="477" t="s">
        <v>112</v>
      </c>
      <c r="D155" s="477" t="s">
        <v>308</v>
      </c>
      <c r="E155" s="477" t="s">
        <v>316</v>
      </c>
      <c r="F155" s="478" t="e">
        <f>F157</f>
        <v>#REF!</v>
      </c>
      <c r="G155" s="478">
        <f>G156</f>
        <v>303150</v>
      </c>
      <c r="H155" s="478">
        <f>H156</f>
        <v>303150</v>
      </c>
    </row>
    <row r="156" spans="1:8" ht="24" customHeight="1">
      <c r="A156" s="304" t="s">
        <v>287</v>
      </c>
      <c r="B156" s="485" t="s">
        <v>596</v>
      </c>
      <c r="C156" s="477" t="s">
        <v>112</v>
      </c>
      <c r="D156" s="477" t="s">
        <v>308</v>
      </c>
      <c r="E156" s="477" t="s">
        <v>466</v>
      </c>
      <c r="F156" s="478">
        <v>102041</v>
      </c>
      <c r="G156" s="478">
        <v>303150</v>
      </c>
      <c r="H156" s="478">
        <v>303150</v>
      </c>
    </row>
    <row r="157" spans="1:8">
      <c r="A157" s="259" t="s">
        <v>300</v>
      </c>
      <c r="B157" s="485" t="s">
        <v>596</v>
      </c>
      <c r="C157" s="480" t="s">
        <v>267</v>
      </c>
      <c r="D157" s="477"/>
      <c r="E157" s="477"/>
      <c r="F157" s="482" t="e">
        <f>F158+#REF!</f>
        <v>#REF!</v>
      </c>
      <c r="G157" s="482">
        <f>G158+G171</f>
        <v>13000</v>
      </c>
      <c r="H157" s="482">
        <f>H158+H167</f>
        <v>13000</v>
      </c>
    </row>
    <row r="158" spans="1:8" ht="31.5">
      <c r="A158" s="259" t="s">
        <v>302</v>
      </c>
      <c r="B158" s="485" t="s">
        <v>596</v>
      </c>
      <c r="C158" s="480" t="s">
        <v>301</v>
      </c>
      <c r="D158" s="477"/>
      <c r="E158" s="477"/>
      <c r="F158" s="482" t="e">
        <f>F159+#REF!</f>
        <v>#REF!</v>
      </c>
      <c r="G158" s="482">
        <f>G159</f>
        <v>10000</v>
      </c>
      <c r="H158" s="482">
        <f>H159</f>
        <v>10000</v>
      </c>
    </row>
    <row r="159" spans="1:8" ht="47.25">
      <c r="A159" s="259" t="s">
        <v>542</v>
      </c>
      <c r="B159" s="485" t="s">
        <v>596</v>
      </c>
      <c r="C159" s="480" t="s">
        <v>301</v>
      </c>
      <c r="D159" s="480" t="s">
        <v>320</v>
      </c>
      <c r="E159" s="477"/>
      <c r="F159" s="482">
        <f>F160</f>
        <v>13000</v>
      </c>
      <c r="G159" s="482">
        <f t="shared" ref="G159:H163" si="60">G160</f>
        <v>10000</v>
      </c>
      <c r="H159" s="482">
        <f t="shared" si="60"/>
        <v>10000</v>
      </c>
    </row>
    <row r="160" spans="1:8" ht="31.5">
      <c r="A160" s="259" t="s">
        <v>633</v>
      </c>
      <c r="B160" s="485" t="s">
        <v>596</v>
      </c>
      <c r="C160" s="480" t="s">
        <v>301</v>
      </c>
      <c r="D160" s="480" t="s">
        <v>443</v>
      </c>
      <c r="E160" s="477"/>
      <c r="F160" s="482">
        <f>F161</f>
        <v>13000</v>
      </c>
      <c r="G160" s="482">
        <f t="shared" si="60"/>
        <v>10000</v>
      </c>
      <c r="H160" s="482">
        <f t="shared" si="60"/>
        <v>10000</v>
      </c>
    </row>
    <row r="161" spans="1:8" ht="47.25">
      <c r="A161" s="435" t="s">
        <v>544</v>
      </c>
      <c r="B161" s="485" t="s">
        <v>596</v>
      </c>
      <c r="C161" s="477" t="s">
        <v>301</v>
      </c>
      <c r="D161" s="477" t="s">
        <v>543</v>
      </c>
      <c r="E161" s="477"/>
      <c r="F161" s="478">
        <f>F162</f>
        <v>13000</v>
      </c>
      <c r="G161" s="478">
        <f t="shared" si="60"/>
        <v>10000</v>
      </c>
      <c r="H161" s="478">
        <f t="shared" si="60"/>
        <v>10000</v>
      </c>
    </row>
    <row r="162" spans="1:8" ht="63">
      <c r="A162" s="289" t="s">
        <v>578</v>
      </c>
      <c r="B162" s="485" t="s">
        <v>596</v>
      </c>
      <c r="C162" s="477" t="s">
        <v>301</v>
      </c>
      <c r="D162" s="477" t="s">
        <v>444</v>
      </c>
      <c r="E162" s="477"/>
      <c r="F162" s="478">
        <f>F163</f>
        <v>13000</v>
      </c>
      <c r="G162" s="478">
        <f t="shared" si="60"/>
        <v>10000</v>
      </c>
      <c r="H162" s="478">
        <f t="shared" si="60"/>
        <v>10000</v>
      </c>
    </row>
    <row r="163" spans="1:8" ht="31.5">
      <c r="A163" s="193" t="s">
        <v>327</v>
      </c>
      <c r="B163" s="485" t="s">
        <v>596</v>
      </c>
      <c r="C163" s="477" t="s">
        <v>301</v>
      </c>
      <c r="D163" s="477" t="s">
        <v>444</v>
      </c>
      <c r="E163" s="477" t="s">
        <v>316</v>
      </c>
      <c r="F163" s="478">
        <f>F164</f>
        <v>13000</v>
      </c>
      <c r="G163" s="478">
        <f t="shared" si="60"/>
        <v>10000</v>
      </c>
      <c r="H163" s="478">
        <f t="shared" si="60"/>
        <v>10000</v>
      </c>
    </row>
    <row r="164" spans="1:8">
      <c r="A164" s="304" t="s">
        <v>287</v>
      </c>
      <c r="B164" s="485" t="s">
        <v>596</v>
      </c>
      <c r="C164" s="477" t="s">
        <v>301</v>
      </c>
      <c r="D164" s="477" t="s">
        <v>444</v>
      </c>
      <c r="E164" s="477" t="s">
        <v>466</v>
      </c>
      <c r="F164" s="478">
        <v>13000</v>
      </c>
      <c r="G164" s="478">
        <v>10000</v>
      </c>
      <c r="H164" s="478">
        <v>10000</v>
      </c>
    </row>
    <row r="165" spans="1:8" ht="23.25" customHeight="1">
      <c r="A165" s="526" t="s">
        <v>242</v>
      </c>
      <c r="B165" s="485" t="s">
        <v>596</v>
      </c>
      <c r="C165" s="480" t="s">
        <v>266</v>
      </c>
      <c r="D165" s="480" t="s">
        <v>622</v>
      </c>
      <c r="E165" s="480"/>
      <c r="F165" s="482"/>
      <c r="G165" s="482">
        <f>G166</f>
        <v>3000</v>
      </c>
      <c r="H165" s="482">
        <f>H166</f>
        <v>3000</v>
      </c>
    </row>
    <row r="166" spans="1:8" ht="31.5">
      <c r="A166" s="526" t="s">
        <v>517</v>
      </c>
      <c r="B166" s="485" t="s">
        <v>596</v>
      </c>
      <c r="C166" s="477" t="s">
        <v>266</v>
      </c>
      <c r="D166" s="477" t="s">
        <v>622</v>
      </c>
      <c r="E166" s="477"/>
      <c r="F166" s="478"/>
      <c r="G166" s="478">
        <f>G167</f>
        <v>3000</v>
      </c>
      <c r="H166" s="478">
        <f>H167</f>
        <v>3000</v>
      </c>
    </row>
    <row r="167" spans="1:8" ht="47.25">
      <c r="A167" s="256" t="s">
        <v>452</v>
      </c>
      <c r="B167" s="485" t="s">
        <v>596</v>
      </c>
      <c r="C167" s="480" t="s">
        <v>266</v>
      </c>
      <c r="D167" s="480" t="s">
        <v>450</v>
      </c>
      <c r="E167" s="480"/>
      <c r="F167" s="482">
        <f>F168</f>
        <v>2000</v>
      </c>
      <c r="G167" s="482">
        <f t="shared" ref="G167:H170" si="61">G168</f>
        <v>3000</v>
      </c>
      <c r="H167" s="482">
        <f t="shared" si="61"/>
        <v>3000</v>
      </c>
    </row>
    <row r="168" spans="1:8" ht="31.5">
      <c r="A168" s="436" t="s">
        <v>545</v>
      </c>
      <c r="B168" s="485" t="s">
        <v>596</v>
      </c>
      <c r="C168" s="477" t="s">
        <v>266</v>
      </c>
      <c r="D168" s="477" t="s">
        <v>546</v>
      </c>
      <c r="E168" s="477"/>
      <c r="F168" s="478">
        <f>F169</f>
        <v>2000</v>
      </c>
      <c r="G168" s="478">
        <f t="shared" si="61"/>
        <v>3000</v>
      </c>
      <c r="H168" s="478">
        <f t="shared" si="61"/>
        <v>3000</v>
      </c>
    </row>
    <row r="169" spans="1:8" ht="63">
      <c r="A169" s="289" t="s">
        <v>578</v>
      </c>
      <c r="B169" s="485" t="s">
        <v>596</v>
      </c>
      <c r="C169" s="477" t="s">
        <v>266</v>
      </c>
      <c r="D169" s="477" t="s">
        <v>451</v>
      </c>
      <c r="E169" s="477"/>
      <c r="F169" s="478">
        <f>F170</f>
        <v>2000</v>
      </c>
      <c r="G169" s="478">
        <f t="shared" si="61"/>
        <v>3000</v>
      </c>
      <c r="H169" s="478">
        <f t="shared" si="61"/>
        <v>3000</v>
      </c>
    </row>
    <row r="170" spans="1:8" ht="31.5">
      <c r="A170" s="193" t="s">
        <v>327</v>
      </c>
      <c r="B170" s="485" t="s">
        <v>596</v>
      </c>
      <c r="C170" s="477" t="s">
        <v>266</v>
      </c>
      <c r="D170" s="477" t="s">
        <v>451</v>
      </c>
      <c r="E170" s="477" t="s">
        <v>316</v>
      </c>
      <c r="F170" s="478">
        <f>F171</f>
        <v>2000</v>
      </c>
      <c r="G170" s="478">
        <f t="shared" si="61"/>
        <v>3000</v>
      </c>
      <c r="H170" s="478">
        <f t="shared" si="61"/>
        <v>3000</v>
      </c>
    </row>
    <row r="171" spans="1:8">
      <c r="A171" s="304" t="s">
        <v>287</v>
      </c>
      <c r="B171" s="485" t="s">
        <v>596</v>
      </c>
      <c r="C171" s="477" t="s">
        <v>266</v>
      </c>
      <c r="D171" s="477" t="s">
        <v>451</v>
      </c>
      <c r="E171" s="477" t="s">
        <v>466</v>
      </c>
      <c r="F171" s="478">
        <v>2000</v>
      </c>
      <c r="G171" s="478">
        <v>3000</v>
      </c>
      <c r="H171" s="478">
        <v>3000</v>
      </c>
    </row>
    <row r="172" spans="1:8">
      <c r="A172" s="256" t="s">
        <v>106</v>
      </c>
      <c r="B172" s="485" t="s">
        <v>596</v>
      </c>
      <c r="C172" s="480" t="s">
        <v>107</v>
      </c>
      <c r="D172" s="477"/>
      <c r="E172" s="477"/>
      <c r="F172" s="482" t="e">
        <f>F173</f>
        <v>#REF!</v>
      </c>
      <c r="G172" s="482">
        <f t="shared" ref="G172:H173" si="62">G173</f>
        <v>260400</v>
      </c>
      <c r="H172" s="482">
        <f t="shared" si="62"/>
        <v>130200</v>
      </c>
    </row>
    <row r="173" spans="1:8">
      <c r="A173" s="476" t="s">
        <v>108</v>
      </c>
      <c r="B173" s="485" t="s">
        <v>596</v>
      </c>
      <c r="C173" s="480" t="s">
        <v>109</v>
      </c>
      <c r="D173" s="477"/>
      <c r="E173" s="477"/>
      <c r="F173" s="482" t="e">
        <f>F174</f>
        <v>#REF!</v>
      </c>
      <c r="G173" s="482">
        <f t="shared" si="62"/>
        <v>260400</v>
      </c>
      <c r="H173" s="482">
        <f t="shared" si="62"/>
        <v>130200</v>
      </c>
    </row>
    <row r="174" spans="1:8" ht="31.5">
      <c r="A174" s="476" t="s">
        <v>517</v>
      </c>
      <c r="B174" s="485" t="s">
        <v>596</v>
      </c>
      <c r="C174" s="480" t="s">
        <v>109</v>
      </c>
      <c r="D174" s="480" t="s">
        <v>380</v>
      </c>
      <c r="E174" s="477"/>
      <c r="F174" s="482" t="e">
        <f>F175+#REF!</f>
        <v>#REF!</v>
      </c>
      <c r="G174" s="482">
        <f>G175</f>
        <v>260400</v>
      </c>
      <c r="H174" s="482">
        <f>H175</f>
        <v>130200</v>
      </c>
    </row>
    <row r="175" spans="1:8" ht="31.5">
      <c r="A175" s="476" t="s">
        <v>382</v>
      </c>
      <c r="B175" s="485" t="s">
        <v>596</v>
      </c>
      <c r="C175" s="480" t="s">
        <v>109</v>
      </c>
      <c r="D175" s="480" t="s">
        <v>383</v>
      </c>
      <c r="E175" s="480"/>
      <c r="F175" s="482" t="e">
        <f>F176+#REF!</f>
        <v>#REF!</v>
      </c>
      <c r="G175" s="482">
        <f>G176</f>
        <v>260400</v>
      </c>
      <c r="H175" s="482">
        <f>H176</f>
        <v>130200</v>
      </c>
    </row>
    <row r="176" spans="1:8" ht="31.5">
      <c r="A176" s="304" t="s">
        <v>518</v>
      </c>
      <c r="B176" s="485" t="s">
        <v>596</v>
      </c>
      <c r="C176" s="477" t="s">
        <v>109</v>
      </c>
      <c r="D176" s="477" t="s">
        <v>519</v>
      </c>
      <c r="E176" s="477"/>
      <c r="F176" s="478">
        <f>F177+F181+F183</f>
        <v>395014.51</v>
      </c>
      <c r="G176" s="478">
        <f t="shared" ref="G176:H176" si="63">G177+G181+G183</f>
        <v>260400</v>
      </c>
      <c r="H176" s="478">
        <f t="shared" si="63"/>
        <v>130200</v>
      </c>
    </row>
    <row r="177" spans="1:8" ht="31.5">
      <c r="A177" s="193" t="s">
        <v>477</v>
      </c>
      <c r="B177" s="485" t="s">
        <v>596</v>
      </c>
      <c r="C177" s="477" t="s">
        <v>109</v>
      </c>
      <c r="D177" s="477" t="s">
        <v>384</v>
      </c>
      <c r="E177" s="477" t="s">
        <v>520</v>
      </c>
      <c r="F177" s="478">
        <f>F178+F179+F180</f>
        <v>369014.51</v>
      </c>
      <c r="G177" s="478">
        <f t="shared" ref="G177:H177" si="64">G178+G179+G180</f>
        <v>260400</v>
      </c>
      <c r="H177" s="478">
        <f t="shared" si="64"/>
        <v>130200</v>
      </c>
    </row>
    <row r="178" spans="1:8">
      <c r="A178" s="304" t="s">
        <v>479</v>
      </c>
      <c r="B178" s="485" t="s">
        <v>596</v>
      </c>
      <c r="C178" s="477" t="s">
        <v>109</v>
      </c>
      <c r="D178" s="477" t="s">
        <v>384</v>
      </c>
      <c r="E178" s="477" t="s">
        <v>480</v>
      </c>
      <c r="F178" s="478">
        <v>280414.51</v>
      </c>
      <c r="G178" s="478">
        <v>200000</v>
      </c>
      <c r="H178" s="478">
        <v>100000</v>
      </c>
    </row>
    <row r="179" spans="1:8" ht="47.25">
      <c r="A179" s="304" t="s">
        <v>122</v>
      </c>
      <c r="B179" s="485" t="s">
        <v>596</v>
      </c>
      <c r="C179" s="494" t="s">
        <v>109</v>
      </c>
      <c r="D179" s="477" t="s">
        <v>385</v>
      </c>
      <c r="E179" s="494" t="s">
        <v>547</v>
      </c>
      <c r="F179" s="495">
        <v>4000</v>
      </c>
      <c r="G179" s="495">
        <v>0</v>
      </c>
      <c r="H179" s="495">
        <v>0</v>
      </c>
    </row>
    <row r="180" spans="1:8" ht="63">
      <c r="A180" s="304" t="s">
        <v>481</v>
      </c>
      <c r="B180" s="485" t="s">
        <v>596</v>
      </c>
      <c r="C180" s="477" t="s">
        <v>109</v>
      </c>
      <c r="D180" s="477" t="s">
        <v>384</v>
      </c>
      <c r="E180" s="477" t="s">
        <v>482</v>
      </c>
      <c r="F180" s="478">
        <v>84600</v>
      </c>
      <c r="G180" s="478">
        <v>60400</v>
      </c>
      <c r="H180" s="478">
        <v>30200</v>
      </c>
    </row>
    <row r="181" spans="1:8" ht="31.5">
      <c r="A181" s="193" t="s">
        <v>464</v>
      </c>
      <c r="B181" s="485" t="s">
        <v>596</v>
      </c>
      <c r="C181" s="477" t="s">
        <v>109</v>
      </c>
      <c r="D181" s="477" t="s">
        <v>385</v>
      </c>
      <c r="E181" s="477" t="s">
        <v>316</v>
      </c>
      <c r="F181" s="478">
        <f>F182</f>
        <v>25000</v>
      </c>
      <c r="G181" s="478">
        <f t="shared" ref="G181:H181" si="65">G182</f>
        <v>0</v>
      </c>
      <c r="H181" s="478">
        <f t="shared" si="65"/>
        <v>0</v>
      </c>
    </row>
    <row r="182" spans="1:8">
      <c r="A182" s="304" t="s">
        <v>287</v>
      </c>
      <c r="B182" s="485" t="s">
        <v>596</v>
      </c>
      <c r="C182" s="477" t="s">
        <v>109</v>
      </c>
      <c r="D182" s="477" t="s">
        <v>385</v>
      </c>
      <c r="E182" s="477" t="s">
        <v>466</v>
      </c>
      <c r="F182" s="478">
        <v>25000</v>
      </c>
      <c r="G182" s="478">
        <v>0</v>
      </c>
      <c r="H182" s="478">
        <v>0</v>
      </c>
    </row>
    <row r="183" spans="1:8">
      <c r="A183" s="193" t="s">
        <v>417</v>
      </c>
      <c r="B183" s="485" t="s">
        <v>596</v>
      </c>
      <c r="C183" s="477" t="s">
        <v>109</v>
      </c>
      <c r="D183" s="477" t="s">
        <v>385</v>
      </c>
      <c r="E183" s="477" t="s">
        <v>329</v>
      </c>
      <c r="F183" s="478">
        <f>F184+F185</f>
        <v>1000</v>
      </c>
      <c r="G183" s="478">
        <f t="shared" ref="G183:H183" si="66">G184+G185</f>
        <v>0</v>
      </c>
      <c r="H183" s="478">
        <f t="shared" si="66"/>
        <v>0</v>
      </c>
    </row>
    <row r="184" spans="1:8" ht="31.5">
      <c r="A184" s="304" t="s">
        <v>468</v>
      </c>
      <c r="B184" s="485" t="s">
        <v>596</v>
      </c>
      <c r="C184" s="477" t="s">
        <v>109</v>
      </c>
      <c r="D184" s="477" t="s">
        <v>385</v>
      </c>
      <c r="E184" s="477" t="s">
        <v>469</v>
      </c>
      <c r="F184" s="478"/>
      <c r="G184" s="478">
        <v>0</v>
      </c>
      <c r="H184" s="478">
        <v>0</v>
      </c>
    </row>
    <row r="185" spans="1:8">
      <c r="A185" s="304" t="s">
        <v>240</v>
      </c>
      <c r="B185" s="485" t="s">
        <v>596</v>
      </c>
      <c r="C185" s="477" t="s">
        <v>109</v>
      </c>
      <c r="D185" s="477" t="s">
        <v>448</v>
      </c>
      <c r="E185" s="477" t="s">
        <v>470</v>
      </c>
      <c r="F185" s="478">
        <v>1000</v>
      </c>
      <c r="G185" s="478">
        <v>0</v>
      </c>
      <c r="H185" s="478">
        <v>0</v>
      </c>
    </row>
    <row r="186" spans="1:8" ht="63" hidden="1">
      <c r="A186" s="476" t="s">
        <v>521</v>
      </c>
      <c r="B186" s="485" t="s">
        <v>596</v>
      </c>
      <c r="C186" s="480" t="s">
        <v>391</v>
      </c>
      <c r="D186" s="480" t="s">
        <v>388</v>
      </c>
      <c r="E186" s="480"/>
      <c r="F186" s="482" t="e">
        <f>F188+F191</f>
        <v>#REF!</v>
      </c>
      <c r="G186" s="482" t="e">
        <f t="shared" ref="G186:H186" si="67">G188+G191</f>
        <v>#REF!</v>
      </c>
      <c r="H186" s="482" t="e">
        <f t="shared" si="67"/>
        <v>#REF!</v>
      </c>
    </row>
    <row r="187" spans="1:8" ht="31.5" hidden="1">
      <c r="A187" s="304" t="s">
        <v>522</v>
      </c>
      <c r="B187" s="485" t="s">
        <v>596</v>
      </c>
      <c r="C187" s="477" t="s">
        <v>391</v>
      </c>
      <c r="D187" s="477" t="s">
        <v>523</v>
      </c>
      <c r="E187" s="477"/>
      <c r="F187" s="478"/>
      <c r="G187" s="478"/>
      <c r="H187" s="478"/>
    </row>
    <row r="188" spans="1:8" ht="31.5" hidden="1">
      <c r="A188" s="193" t="s">
        <v>477</v>
      </c>
      <c r="B188" s="485" t="s">
        <v>596</v>
      </c>
      <c r="C188" s="477" t="s">
        <v>391</v>
      </c>
      <c r="D188" s="477" t="s">
        <v>389</v>
      </c>
      <c r="E188" s="477" t="s">
        <v>520</v>
      </c>
      <c r="F188" s="478">
        <f>F189+F190</f>
        <v>0</v>
      </c>
      <c r="G188" s="478">
        <f t="shared" ref="G188:H188" si="68">G189+G190</f>
        <v>0</v>
      </c>
      <c r="H188" s="478">
        <f t="shared" si="68"/>
        <v>0</v>
      </c>
    </row>
    <row r="189" spans="1:8" hidden="1">
      <c r="A189" s="304" t="s">
        <v>479</v>
      </c>
      <c r="B189" s="485" t="s">
        <v>596</v>
      </c>
      <c r="C189" s="477" t="s">
        <v>391</v>
      </c>
      <c r="D189" s="477" t="s">
        <v>389</v>
      </c>
      <c r="E189" s="477" t="s">
        <v>480</v>
      </c>
      <c r="F189" s="478"/>
      <c r="G189" s="478"/>
      <c r="H189" s="478"/>
    </row>
    <row r="190" spans="1:8" ht="63" hidden="1">
      <c r="A190" s="304" t="s">
        <v>481</v>
      </c>
      <c r="B190" s="485" t="s">
        <v>596</v>
      </c>
      <c r="C190" s="477" t="s">
        <v>391</v>
      </c>
      <c r="D190" s="477" t="s">
        <v>389</v>
      </c>
      <c r="E190" s="477" t="s">
        <v>482</v>
      </c>
      <c r="F190" s="478"/>
      <c r="G190" s="478"/>
      <c r="H190" s="478"/>
    </row>
    <row r="191" spans="1:8" ht="31.5" hidden="1">
      <c r="A191" s="193" t="s">
        <v>464</v>
      </c>
      <c r="B191" s="485" t="s">
        <v>596</v>
      </c>
      <c r="C191" s="477" t="s">
        <v>391</v>
      </c>
      <c r="D191" s="477" t="s">
        <v>392</v>
      </c>
      <c r="E191" s="477" t="s">
        <v>316</v>
      </c>
      <c r="F191" s="478" t="e">
        <f>#REF!</f>
        <v>#REF!</v>
      </c>
      <c r="G191" s="478" t="e">
        <f>#REF!</f>
        <v>#REF!</v>
      </c>
      <c r="H191" s="478" t="e">
        <f>#REF!</f>
        <v>#REF!</v>
      </c>
    </row>
    <row r="192" spans="1:8">
      <c r="A192" s="256" t="s">
        <v>303</v>
      </c>
      <c r="B192" s="485" t="s">
        <v>596</v>
      </c>
      <c r="C192" s="480" t="s">
        <v>551</v>
      </c>
      <c r="D192" s="480"/>
      <c r="E192" s="480"/>
      <c r="F192" s="482">
        <f t="shared" ref="F192:H197" si="69">F193</f>
        <v>139200</v>
      </c>
      <c r="G192" s="482">
        <f t="shared" si="69"/>
        <v>156000</v>
      </c>
      <c r="H192" s="482">
        <f t="shared" si="69"/>
        <v>156000</v>
      </c>
    </row>
    <row r="193" spans="1:8">
      <c r="A193" s="449" t="s">
        <v>185</v>
      </c>
      <c r="B193" s="485" t="s">
        <v>596</v>
      </c>
      <c r="C193" s="480" t="s">
        <v>188</v>
      </c>
      <c r="D193" s="480"/>
      <c r="E193" s="480"/>
      <c r="F193" s="482">
        <f t="shared" si="69"/>
        <v>139200</v>
      </c>
      <c r="G193" s="482">
        <f t="shared" si="69"/>
        <v>156000</v>
      </c>
      <c r="H193" s="482">
        <f t="shared" si="69"/>
        <v>156000</v>
      </c>
    </row>
    <row r="194" spans="1:8" ht="31.5">
      <c r="A194" s="282" t="s">
        <v>550</v>
      </c>
      <c r="B194" s="485" t="s">
        <v>596</v>
      </c>
      <c r="C194" s="480" t="s">
        <v>188</v>
      </c>
      <c r="D194" s="480" t="s">
        <v>320</v>
      </c>
      <c r="E194" s="480"/>
      <c r="F194" s="482">
        <f t="shared" si="69"/>
        <v>139200</v>
      </c>
      <c r="G194" s="482">
        <f t="shared" si="69"/>
        <v>156000</v>
      </c>
      <c r="H194" s="482">
        <f t="shared" si="69"/>
        <v>156000</v>
      </c>
    </row>
    <row r="195" spans="1:8">
      <c r="A195" s="434" t="s">
        <v>437</v>
      </c>
      <c r="B195" s="485" t="s">
        <v>596</v>
      </c>
      <c r="C195" s="480" t="s">
        <v>188</v>
      </c>
      <c r="D195" s="480" t="s">
        <v>439</v>
      </c>
      <c r="E195" s="480"/>
      <c r="F195" s="482">
        <f t="shared" si="69"/>
        <v>139200</v>
      </c>
      <c r="G195" s="482">
        <f t="shared" si="69"/>
        <v>156000</v>
      </c>
      <c r="H195" s="482">
        <f t="shared" si="69"/>
        <v>156000</v>
      </c>
    </row>
    <row r="196" spans="1:8" ht="31.5">
      <c r="A196" s="497" t="s">
        <v>549</v>
      </c>
      <c r="B196" s="485" t="s">
        <v>596</v>
      </c>
      <c r="C196" s="477" t="s">
        <v>188</v>
      </c>
      <c r="D196" s="477" t="s">
        <v>552</v>
      </c>
      <c r="E196" s="477"/>
      <c r="F196" s="478">
        <f t="shared" si="69"/>
        <v>139200</v>
      </c>
      <c r="G196" s="478">
        <f t="shared" si="69"/>
        <v>156000</v>
      </c>
      <c r="H196" s="478">
        <f t="shared" si="69"/>
        <v>156000</v>
      </c>
    </row>
    <row r="197" spans="1:8" ht="47.25">
      <c r="A197" s="257" t="s">
        <v>438</v>
      </c>
      <c r="B197" s="485" t="s">
        <v>596</v>
      </c>
      <c r="C197" s="477" t="s">
        <v>188</v>
      </c>
      <c r="D197" s="477" t="s">
        <v>440</v>
      </c>
      <c r="E197" s="477" t="s">
        <v>554</v>
      </c>
      <c r="F197" s="478">
        <f t="shared" si="69"/>
        <v>139200</v>
      </c>
      <c r="G197" s="478">
        <f t="shared" si="69"/>
        <v>156000</v>
      </c>
      <c r="H197" s="478">
        <f>H198</f>
        <v>156000</v>
      </c>
    </row>
    <row r="198" spans="1:8" ht="47.25">
      <c r="A198" s="257" t="s">
        <v>555</v>
      </c>
      <c r="B198" s="485" t="s">
        <v>596</v>
      </c>
      <c r="C198" s="477" t="s">
        <v>188</v>
      </c>
      <c r="D198" s="477" t="s">
        <v>440</v>
      </c>
      <c r="E198" s="477" t="s">
        <v>553</v>
      </c>
      <c r="F198" s="478">
        <v>139200</v>
      </c>
      <c r="G198" s="478">
        <v>156000</v>
      </c>
      <c r="H198" s="478">
        <v>156000</v>
      </c>
    </row>
    <row r="199" spans="1:8">
      <c r="A199" s="256" t="s">
        <v>617</v>
      </c>
      <c r="B199" s="485" t="s">
        <v>596</v>
      </c>
      <c r="C199" s="480" t="s">
        <v>618</v>
      </c>
      <c r="D199" s="480" t="s">
        <v>622</v>
      </c>
      <c r="E199" s="480"/>
      <c r="F199" s="482"/>
      <c r="G199" s="482">
        <f t="shared" ref="G199:H205" si="70">G200</f>
        <v>0</v>
      </c>
      <c r="H199" s="482">
        <f t="shared" si="70"/>
        <v>0</v>
      </c>
    </row>
    <row r="200" spans="1:8">
      <c r="A200" s="257" t="s">
        <v>619</v>
      </c>
      <c r="B200" s="485" t="s">
        <v>596</v>
      </c>
      <c r="C200" s="477" t="s">
        <v>397</v>
      </c>
      <c r="D200" s="477" t="s">
        <v>623</v>
      </c>
      <c r="E200" s="477"/>
      <c r="F200" s="478"/>
      <c r="G200" s="478">
        <f t="shared" si="70"/>
        <v>0</v>
      </c>
      <c r="H200" s="478">
        <f t="shared" si="70"/>
        <v>0</v>
      </c>
    </row>
    <row r="201" spans="1:8" ht="32.25" customHeight="1">
      <c r="A201" s="257" t="s">
        <v>517</v>
      </c>
      <c r="B201" s="485" t="s">
        <v>596</v>
      </c>
      <c r="C201" s="477" t="s">
        <v>397</v>
      </c>
      <c r="D201" s="477" t="s">
        <v>624</v>
      </c>
      <c r="E201" s="477"/>
      <c r="F201" s="478"/>
      <c r="G201" s="478">
        <f t="shared" si="70"/>
        <v>0</v>
      </c>
      <c r="H201" s="478">
        <f t="shared" si="70"/>
        <v>0</v>
      </c>
    </row>
    <row r="202" spans="1:8" ht="24" customHeight="1">
      <c r="A202" s="257" t="s">
        <v>620</v>
      </c>
      <c r="B202" s="485" t="s">
        <v>596</v>
      </c>
      <c r="C202" s="477" t="s">
        <v>397</v>
      </c>
      <c r="D202" s="477" t="s">
        <v>625</v>
      </c>
      <c r="E202" s="477"/>
      <c r="F202" s="478"/>
      <c r="G202" s="478">
        <f t="shared" si="70"/>
        <v>0</v>
      </c>
      <c r="H202" s="478">
        <f t="shared" si="70"/>
        <v>0</v>
      </c>
    </row>
    <row r="203" spans="1:8" ht="51" customHeight="1">
      <c r="A203" s="257" t="s">
        <v>621</v>
      </c>
      <c r="B203" s="485" t="s">
        <v>596</v>
      </c>
      <c r="C203" s="477" t="s">
        <v>397</v>
      </c>
      <c r="D203" s="477" t="s">
        <v>625</v>
      </c>
      <c r="E203" s="477"/>
      <c r="F203" s="478"/>
      <c r="G203" s="478">
        <f t="shared" si="70"/>
        <v>0</v>
      </c>
      <c r="H203" s="478">
        <f t="shared" si="70"/>
        <v>0</v>
      </c>
    </row>
    <row r="204" spans="1:8" ht="45.75" customHeight="1">
      <c r="A204" s="257" t="s">
        <v>578</v>
      </c>
      <c r="B204" s="485" t="s">
        <v>596</v>
      </c>
      <c r="C204" s="477" t="s">
        <v>397</v>
      </c>
      <c r="D204" s="477" t="s">
        <v>625</v>
      </c>
      <c r="E204" s="477"/>
      <c r="F204" s="478"/>
      <c r="G204" s="478">
        <f t="shared" si="70"/>
        <v>0</v>
      </c>
      <c r="H204" s="478">
        <f t="shared" si="70"/>
        <v>0</v>
      </c>
    </row>
    <row r="205" spans="1:8" ht="31.5">
      <c r="A205" s="257" t="s">
        <v>327</v>
      </c>
      <c r="B205" s="485" t="s">
        <v>596</v>
      </c>
      <c r="C205" s="477" t="s">
        <v>397</v>
      </c>
      <c r="D205" s="477" t="s">
        <v>625</v>
      </c>
      <c r="E205" s="477" t="s">
        <v>316</v>
      </c>
      <c r="F205" s="478"/>
      <c r="G205" s="478">
        <f t="shared" si="70"/>
        <v>0</v>
      </c>
      <c r="H205" s="478">
        <f t="shared" si="70"/>
        <v>0</v>
      </c>
    </row>
    <row r="206" spans="1:8">
      <c r="A206" s="257" t="s">
        <v>287</v>
      </c>
      <c r="B206" s="485" t="s">
        <v>596</v>
      </c>
      <c r="C206" s="477" t="s">
        <v>397</v>
      </c>
      <c r="D206" s="477" t="s">
        <v>625</v>
      </c>
      <c r="E206" s="477" t="s">
        <v>466</v>
      </c>
      <c r="F206" s="478"/>
      <c r="G206" s="478">
        <v>0</v>
      </c>
      <c r="H206" s="478">
        <v>0</v>
      </c>
    </row>
    <row r="207" spans="1:8">
      <c r="A207" s="476" t="s">
        <v>548</v>
      </c>
      <c r="B207" s="447"/>
      <c r="C207" s="480"/>
      <c r="D207" s="480"/>
      <c r="E207" s="480"/>
      <c r="F207" s="482" t="e">
        <f>F172+F157+F120+F83+F52+F44+F11+F192</f>
        <v>#REF!</v>
      </c>
      <c r="G207" s="482">
        <f>G11+G44+G52+G83+G120+G157+G172+G192+G199</f>
        <v>4681002</v>
      </c>
      <c r="H207" s="482">
        <f>H11+H44+H52+H83+H120+H172+H157+H192+H199</f>
        <v>4537964</v>
      </c>
    </row>
    <row r="208" spans="1:8">
      <c r="A208" s="475"/>
      <c r="B208" s="475"/>
      <c r="C208" s="475"/>
      <c r="G208" s="19"/>
      <c r="H208" s="15"/>
    </row>
    <row r="209" spans="1:8">
      <c r="A209" s="475"/>
      <c r="B209" s="475"/>
      <c r="C209" s="475"/>
      <c r="G209" s="19"/>
      <c r="H209" s="15"/>
    </row>
    <row r="210" spans="1:8">
      <c r="A210" s="475"/>
      <c r="B210" s="475"/>
      <c r="C210" s="475"/>
      <c r="G210" s="19"/>
      <c r="H210" s="15"/>
    </row>
    <row r="211" spans="1:8" ht="18.75">
      <c r="A211" s="254" t="s">
        <v>579</v>
      </c>
      <c r="B211" s="475"/>
      <c r="C211" s="475"/>
      <c r="F211" s="498" t="s">
        <v>178</v>
      </c>
      <c r="G211" s="19" t="s">
        <v>580</v>
      </c>
      <c r="H211" s="15"/>
    </row>
    <row r="212" spans="1:8">
      <c r="A212" s="475"/>
      <c r="B212" s="475"/>
      <c r="C212" s="475"/>
      <c r="G212" s="19"/>
      <c r="H212" s="15"/>
    </row>
    <row r="213" spans="1:8">
      <c r="A213" s="475"/>
      <c r="B213" s="475"/>
      <c r="C213" s="475"/>
      <c r="G213" s="19"/>
      <c r="H213" s="15"/>
    </row>
  </sheetData>
  <mergeCells count="11">
    <mergeCell ref="E2:H2"/>
    <mergeCell ref="D4:H4"/>
    <mergeCell ref="A6:H6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49"/>
  <sheetViews>
    <sheetView workbookViewId="0">
      <selection sqref="A1:E1048576"/>
    </sheetView>
  </sheetViews>
  <sheetFormatPr defaultRowHeight="1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>
      <c r="A1" s="623"/>
      <c r="B1" s="623"/>
      <c r="C1" s="623"/>
      <c r="D1" s="623"/>
      <c r="E1" s="277"/>
    </row>
    <row r="2" spans="1:5" ht="15.75">
      <c r="A2" s="624"/>
      <c r="B2" s="624"/>
      <c r="C2" s="624"/>
      <c r="D2" s="624"/>
      <c r="E2" s="278"/>
    </row>
    <row r="3" spans="1:5">
      <c r="A3" s="279"/>
      <c r="B3" s="280"/>
      <c r="C3" s="279"/>
      <c r="D3" s="281"/>
      <c r="E3" s="279"/>
    </row>
    <row r="4" spans="1:5" ht="15.75">
      <c r="A4" s="282"/>
      <c r="B4" s="280"/>
      <c r="C4" s="279"/>
      <c r="D4" s="280"/>
      <c r="E4" s="283"/>
    </row>
    <row r="5" spans="1:5" ht="15.75">
      <c r="A5" s="284"/>
      <c r="B5" s="285"/>
      <c r="C5" s="286"/>
      <c r="D5" s="287"/>
      <c r="E5" s="288"/>
    </row>
    <row r="6" spans="1:5" ht="15.75">
      <c r="A6" s="284"/>
      <c r="B6" s="285"/>
      <c r="C6" s="286"/>
      <c r="D6" s="287"/>
      <c r="E6" s="288"/>
    </row>
    <row r="7" spans="1:5" ht="15.75">
      <c r="A7" s="284"/>
      <c r="B7" s="285"/>
      <c r="C7" s="286"/>
      <c r="D7" s="287"/>
      <c r="E7" s="288"/>
    </row>
    <row r="8" spans="1:5" ht="15.75">
      <c r="A8" s="284"/>
      <c r="B8" s="285"/>
      <c r="C8" s="286"/>
      <c r="D8" s="287"/>
      <c r="E8" s="288"/>
    </row>
    <row r="9" spans="1:5" ht="15.75">
      <c r="A9" s="289"/>
      <c r="B9" s="290"/>
      <c r="C9" s="286"/>
      <c r="D9" s="287"/>
      <c r="E9" s="288"/>
    </row>
    <row r="10" spans="1:5" ht="15.75">
      <c r="A10" s="289"/>
      <c r="B10" s="290"/>
      <c r="C10" s="291"/>
      <c r="D10" s="292"/>
      <c r="E10" s="293"/>
    </row>
    <row r="11" spans="1:5" ht="15.75">
      <c r="A11" s="284"/>
      <c r="B11" s="285"/>
      <c r="C11" s="286"/>
      <c r="D11" s="287"/>
      <c r="E11" s="288"/>
    </row>
    <row r="12" spans="1:5" ht="15.75">
      <c r="A12" s="284"/>
      <c r="B12" s="285"/>
      <c r="C12" s="286"/>
      <c r="D12" s="287"/>
      <c r="E12" s="288"/>
    </row>
    <row r="13" spans="1:5" ht="15.75">
      <c r="A13" s="284"/>
      <c r="B13" s="285"/>
      <c r="C13" s="286"/>
      <c r="D13" s="287"/>
      <c r="E13" s="288"/>
    </row>
    <row r="14" spans="1:5" ht="15.75">
      <c r="A14" s="284"/>
      <c r="B14" s="285"/>
      <c r="C14" s="286"/>
      <c r="D14" s="287"/>
      <c r="E14" s="288"/>
    </row>
    <row r="15" spans="1:5" ht="15.75">
      <c r="A15" s="289"/>
      <c r="B15" s="294"/>
      <c r="C15" s="295"/>
      <c r="D15" s="296"/>
      <c r="E15" s="293"/>
    </row>
    <row r="16" spans="1:5" ht="15.75">
      <c r="A16" s="289"/>
      <c r="B16" s="294"/>
      <c r="C16" s="295"/>
      <c r="D16" s="294"/>
      <c r="E16" s="293"/>
    </row>
    <row r="17" spans="1:5" ht="15.75">
      <c r="A17" s="289"/>
      <c r="B17" s="294"/>
      <c r="C17" s="295"/>
      <c r="D17" s="294"/>
      <c r="E17" s="293"/>
    </row>
    <row r="18" spans="1:5" ht="15.75">
      <c r="A18" s="289"/>
      <c r="B18" s="294"/>
      <c r="C18" s="295"/>
      <c r="D18" s="294"/>
      <c r="E18" s="293"/>
    </row>
    <row r="19" spans="1:5" ht="16.5" thickBot="1">
      <c r="A19" s="297"/>
      <c r="B19" s="298"/>
      <c r="C19" s="298"/>
      <c r="D19" s="298"/>
      <c r="E19" s="288"/>
    </row>
    <row r="20" spans="1:5" ht="15.75">
      <c r="A20" s="299"/>
      <c r="B20" s="300"/>
      <c r="C20" s="301"/>
      <c r="D20" s="302"/>
      <c r="E20" s="303"/>
    </row>
    <row r="21" spans="1:5" ht="15.75">
      <c r="A21" s="304"/>
      <c r="B21" s="305"/>
      <c r="C21" s="306"/>
      <c r="D21" s="306"/>
      <c r="E21" s="307"/>
    </row>
    <row r="22" spans="1:5" ht="16.5" thickBot="1">
      <c r="A22" s="308"/>
      <c r="B22" s="305"/>
      <c r="C22" s="309"/>
      <c r="D22" s="306"/>
      <c r="E22" s="310"/>
    </row>
    <row r="23" spans="1:5" ht="15.75">
      <c r="A23" s="311"/>
      <c r="B23" s="305"/>
      <c r="C23" s="305"/>
      <c r="D23" s="312"/>
      <c r="E23" s="313"/>
    </row>
    <row r="24" spans="1:5" ht="15.75">
      <c r="A24" s="304"/>
      <c r="B24" s="305"/>
      <c r="C24" s="314"/>
      <c r="D24" s="315"/>
      <c r="E24" s="316"/>
    </row>
    <row r="25" spans="1:5" ht="16.5" thickBot="1">
      <c r="A25" s="308"/>
      <c r="B25" s="305"/>
      <c r="C25" s="305"/>
      <c r="D25" s="317"/>
      <c r="E25" s="313"/>
    </row>
    <row r="26" spans="1:5" ht="15.75">
      <c r="A26" s="311"/>
      <c r="B26" s="305"/>
      <c r="C26" s="305"/>
      <c r="D26" s="317"/>
      <c r="E26" s="313"/>
    </row>
    <row r="27" spans="1:5" ht="15.75">
      <c r="A27" s="318"/>
      <c r="B27" s="305"/>
      <c r="C27" s="305"/>
      <c r="D27" s="317"/>
      <c r="E27" s="316"/>
    </row>
    <row r="28" spans="1:5" ht="16.5" thickBot="1">
      <c r="A28" s="319"/>
      <c r="B28" s="305"/>
      <c r="C28" s="314"/>
      <c r="D28" s="315"/>
      <c r="E28" s="320"/>
    </row>
    <row r="29" spans="1:5" ht="15.75">
      <c r="A29" s="311"/>
      <c r="B29" s="305"/>
      <c r="C29" s="305"/>
      <c r="D29" s="317"/>
      <c r="E29" s="320"/>
    </row>
    <row r="30" spans="1:5" ht="16.5" thickBot="1">
      <c r="A30" s="319"/>
      <c r="B30" s="305"/>
      <c r="C30" s="321"/>
      <c r="D30" s="306"/>
      <c r="E30" s="320"/>
    </row>
    <row r="31" spans="1:5" ht="15.75">
      <c r="A31" s="311"/>
      <c r="B31" s="305"/>
      <c r="C31" s="321"/>
      <c r="D31" s="312"/>
      <c r="E31" s="320"/>
    </row>
    <row r="32" spans="1:5" ht="16.5" thickBot="1">
      <c r="A32" s="322"/>
      <c r="B32" s="323"/>
      <c r="C32" s="323"/>
      <c r="D32" s="323"/>
      <c r="E32" s="324"/>
    </row>
    <row r="33" spans="1:5" ht="16.5" thickBot="1">
      <c r="A33" s="325"/>
      <c r="B33" s="323"/>
      <c r="C33" s="323"/>
      <c r="D33" s="323"/>
      <c r="E33" s="324"/>
    </row>
    <row r="34" spans="1:5" ht="16.5" thickBot="1">
      <c r="A34" s="284"/>
      <c r="B34" s="323"/>
      <c r="C34" s="323"/>
      <c r="D34" s="323"/>
      <c r="E34" s="324"/>
    </row>
    <row r="35" spans="1:5" ht="16.5" thickBot="1">
      <c r="A35" s="319"/>
      <c r="B35" s="326"/>
      <c r="C35" s="326"/>
      <c r="D35" s="326"/>
      <c r="E35" s="327"/>
    </row>
    <row r="36" spans="1:5" ht="16.5" thickBot="1">
      <c r="A36" s="308"/>
      <c r="B36" s="326"/>
      <c r="C36" s="326"/>
      <c r="D36" s="326"/>
      <c r="E36" s="327"/>
    </row>
    <row r="37" spans="1:5" ht="16.5" thickBot="1">
      <c r="A37" s="328"/>
      <c r="B37" s="329"/>
      <c r="C37" s="329"/>
      <c r="D37" s="330"/>
      <c r="E37" s="331"/>
    </row>
    <row r="38" spans="1:5" ht="16.5" thickBot="1">
      <c r="A38" s="332"/>
      <c r="B38" s="333"/>
      <c r="C38" s="334"/>
      <c r="D38" s="334"/>
      <c r="E38" s="335"/>
    </row>
    <row r="39" spans="1:5" ht="16.5" thickBot="1">
      <c r="A39" s="289"/>
      <c r="B39" s="336"/>
      <c r="C39" s="337"/>
      <c r="D39" s="337"/>
      <c r="E39" s="338"/>
    </row>
    <row r="40" spans="1:5" ht="15.75">
      <c r="A40" s="339"/>
      <c r="B40" s="336"/>
      <c r="C40" s="340"/>
      <c r="D40" s="340"/>
      <c r="E40" s="341"/>
    </row>
    <row r="41" spans="1:5" ht="15.75">
      <c r="A41" s="342"/>
      <c r="B41" s="343"/>
      <c r="C41" s="343"/>
      <c r="D41" s="343"/>
      <c r="E41" s="344"/>
    </row>
    <row r="42" spans="1:5" ht="16.5" thickBot="1">
      <c r="A42" s="319"/>
      <c r="B42" s="345"/>
      <c r="C42" s="346"/>
      <c r="D42" s="346"/>
      <c r="E42" s="347"/>
    </row>
    <row r="43" spans="1:5" ht="16.5" thickBot="1">
      <c r="A43" s="308"/>
      <c r="B43" s="345"/>
      <c r="C43" s="348"/>
      <c r="D43" s="346"/>
      <c r="E43" s="347"/>
    </row>
    <row r="44" spans="1:5" ht="16.5" thickBot="1">
      <c r="A44" s="284"/>
      <c r="B44" s="349"/>
      <c r="C44" s="349"/>
      <c r="D44" s="349"/>
      <c r="E44" s="350"/>
    </row>
    <row r="45" spans="1:5" ht="16.5" thickBot="1">
      <c r="A45" s="319"/>
      <c r="B45" s="326"/>
      <c r="C45" s="351"/>
      <c r="D45" s="351"/>
      <c r="E45" s="352"/>
    </row>
    <row r="46" spans="1:5" ht="16.5" thickBot="1">
      <c r="A46" s="308"/>
      <c r="B46" s="326"/>
      <c r="C46" s="326"/>
      <c r="D46" s="326"/>
      <c r="E46" s="327"/>
    </row>
    <row r="47" spans="1:5" ht="15.75">
      <c r="A47" s="328"/>
      <c r="B47" s="329"/>
      <c r="C47" s="353"/>
      <c r="D47" s="330"/>
      <c r="E47" s="354"/>
    </row>
    <row r="48" spans="1:5" ht="15.75">
      <c r="A48" s="284"/>
      <c r="B48" s="355"/>
      <c r="C48" s="356"/>
      <c r="D48" s="356"/>
      <c r="E48" s="331"/>
    </row>
    <row r="49" spans="1:5" ht="16.5" thickBot="1">
      <c r="A49" s="319"/>
      <c r="B49" s="357"/>
      <c r="C49" s="351"/>
      <c r="D49" s="351"/>
      <c r="E49" s="352"/>
    </row>
    <row r="50" spans="1:5" ht="16.5" thickBot="1">
      <c r="A50" s="308"/>
      <c r="B50" s="357"/>
      <c r="C50" s="326"/>
      <c r="D50" s="326"/>
      <c r="E50" s="327"/>
    </row>
    <row r="51" spans="1:5" ht="16.5" thickBot="1">
      <c r="A51" s="358"/>
      <c r="B51" s="323"/>
      <c r="C51" s="323"/>
      <c r="D51" s="323"/>
      <c r="E51" s="324"/>
    </row>
    <row r="52" spans="1:5" ht="16.5" thickBot="1">
      <c r="A52" s="358"/>
      <c r="B52" s="323"/>
      <c r="C52" s="323"/>
      <c r="D52" s="323"/>
      <c r="E52" s="324"/>
    </row>
    <row r="53" spans="1:5" ht="16.5" thickBot="1">
      <c r="A53" s="284"/>
      <c r="B53" s="323"/>
      <c r="C53" s="323"/>
      <c r="D53" s="323"/>
      <c r="E53" s="324"/>
    </row>
    <row r="54" spans="1:5" ht="16.5" thickBot="1">
      <c r="A54" s="319"/>
      <c r="B54" s="351"/>
      <c r="C54" s="351"/>
      <c r="D54" s="351"/>
      <c r="E54" s="352"/>
    </row>
    <row r="55" spans="1:5" ht="16.5" thickBot="1">
      <c r="A55" s="308"/>
      <c r="B55" s="351"/>
      <c r="C55" s="326"/>
      <c r="D55" s="326"/>
      <c r="E55" s="327"/>
    </row>
    <row r="56" spans="1:5" ht="16.5" thickBot="1">
      <c r="A56" s="284"/>
      <c r="B56" s="323"/>
      <c r="C56" s="323"/>
      <c r="D56" s="323"/>
      <c r="E56" s="324"/>
    </row>
    <row r="57" spans="1:5" ht="16.5" thickBot="1">
      <c r="A57" s="319"/>
      <c r="B57" s="351"/>
      <c r="C57" s="351"/>
      <c r="D57" s="351"/>
      <c r="E57" s="352"/>
    </row>
    <row r="58" spans="1:5" ht="16.5" thickBot="1">
      <c r="A58" s="308"/>
      <c r="B58" s="351"/>
      <c r="C58" s="326"/>
      <c r="D58" s="326"/>
      <c r="E58" s="327"/>
    </row>
    <row r="59" spans="1:5" ht="16.5" thickBot="1">
      <c r="A59" s="358"/>
      <c r="B59" s="323"/>
      <c r="C59" s="323"/>
      <c r="D59" s="323"/>
      <c r="E59" s="324"/>
    </row>
    <row r="60" spans="1:5" ht="16.5" thickBot="1">
      <c r="A60" s="284"/>
      <c r="B60" s="323"/>
      <c r="C60" s="323"/>
      <c r="D60" s="323"/>
      <c r="E60" s="324"/>
    </row>
    <row r="61" spans="1:5" ht="16.5" thickBot="1">
      <c r="A61" s="319"/>
      <c r="B61" s="326"/>
      <c r="C61" s="351"/>
      <c r="D61" s="351"/>
      <c r="E61" s="352"/>
    </row>
    <row r="62" spans="1:5" ht="16.5" thickBot="1">
      <c r="A62" s="308"/>
      <c r="B62" s="326"/>
      <c r="C62" s="326"/>
      <c r="D62" s="326"/>
      <c r="E62" s="327"/>
    </row>
    <row r="63" spans="1:5" ht="16.5" thickBot="1">
      <c r="A63" s="358"/>
      <c r="B63" s="323"/>
      <c r="C63" s="323"/>
      <c r="D63" s="323"/>
      <c r="E63" s="324"/>
    </row>
    <row r="64" spans="1:5" ht="16.5" thickBot="1">
      <c r="A64" s="284"/>
      <c r="B64" s="349"/>
      <c r="C64" s="349"/>
      <c r="D64" s="349"/>
      <c r="E64" s="350"/>
    </row>
    <row r="65" spans="1:5" ht="16.5" thickBot="1">
      <c r="A65" s="319"/>
      <c r="B65" s="351"/>
      <c r="C65" s="351"/>
      <c r="D65" s="351"/>
      <c r="E65" s="352"/>
    </row>
    <row r="66" spans="1:5" ht="16.5" thickBot="1">
      <c r="A66" s="308"/>
      <c r="B66" s="326"/>
      <c r="C66" s="326"/>
      <c r="D66" s="326"/>
      <c r="E66" s="327"/>
    </row>
    <row r="67" spans="1:5" ht="16.5" thickBot="1">
      <c r="A67" s="359"/>
      <c r="B67" s="349"/>
      <c r="C67" s="349"/>
      <c r="D67" s="349"/>
      <c r="E67" s="350"/>
    </row>
    <row r="68" spans="1:5" ht="16.5" thickBot="1">
      <c r="A68" s="284"/>
      <c r="B68" s="349"/>
      <c r="C68" s="349"/>
      <c r="D68" s="349"/>
      <c r="E68" s="350"/>
    </row>
    <row r="69" spans="1:5" ht="16.5" thickBot="1">
      <c r="A69" s="319"/>
      <c r="B69" s="326"/>
      <c r="C69" s="326"/>
      <c r="D69" s="326"/>
      <c r="E69" s="327"/>
    </row>
    <row r="70" spans="1:5" ht="16.5" thickBot="1">
      <c r="A70" s="308"/>
      <c r="B70" s="326"/>
      <c r="C70" s="326"/>
      <c r="D70" s="326"/>
      <c r="E70" s="327"/>
    </row>
    <row r="71" spans="1:5" ht="16.5" thickBot="1">
      <c r="A71" s="360"/>
      <c r="B71" s="349"/>
      <c r="C71" s="349"/>
      <c r="D71" s="349"/>
      <c r="E71" s="350"/>
    </row>
    <row r="72" spans="1:5" ht="16.5" thickBot="1">
      <c r="A72" s="322"/>
      <c r="B72" s="323"/>
      <c r="C72" s="323"/>
      <c r="D72" s="323"/>
      <c r="E72" s="324"/>
    </row>
    <row r="73" spans="1:5" ht="16.5" thickBot="1">
      <c r="A73" s="284"/>
      <c r="B73" s="349"/>
      <c r="C73" s="349"/>
      <c r="D73" s="349"/>
      <c r="E73" s="350"/>
    </row>
    <row r="74" spans="1:5" ht="16.5" thickBot="1">
      <c r="A74" s="319"/>
      <c r="B74" s="326"/>
      <c r="C74" s="326"/>
      <c r="D74" s="326"/>
      <c r="E74" s="327"/>
    </row>
    <row r="75" spans="1:5" ht="16.5" thickBot="1">
      <c r="A75" s="308"/>
      <c r="B75" s="326"/>
      <c r="C75" s="326"/>
      <c r="D75" s="326"/>
      <c r="E75" s="327"/>
    </row>
    <row r="76" spans="1:5" ht="16.5" thickBot="1">
      <c r="A76" s="361"/>
      <c r="B76" s="323"/>
      <c r="C76" s="323"/>
      <c r="D76" s="323"/>
      <c r="E76" s="324"/>
    </row>
    <row r="77" spans="1:5" ht="16.5" thickBot="1">
      <c r="A77" s="284"/>
      <c r="B77" s="349"/>
      <c r="C77" s="349"/>
      <c r="D77" s="349"/>
      <c r="E77" s="350"/>
    </row>
    <row r="78" spans="1:5" ht="16.5" thickBot="1">
      <c r="A78" s="319"/>
      <c r="B78" s="326"/>
      <c r="C78" s="326"/>
      <c r="D78" s="326"/>
      <c r="E78" s="327"/>
    </row>
    <row r="79" spans="1:5" ht="16.5" thickBot="1">
      <c r="A79" s="308"/>
      <c r="B79" s="326"/>
      <c r="C79" s="326"/>
      <c r="D79" s="326"/>
      <c r="E79" s="327"/>
    </row>
    <row r="80" spans="1:5" ht="16.5" thickBot="1">
      <c r="A80" s="361"/>
      <c r="B80" s="323"/>
      <c r="C80" s="323"/>
      <c r="D80" s="323"/>
      <c r="E80" s="324"/>
    </row>
    <row r="81" spans="1:5" ht="16.5" thickBot="1">
      <c r="A81" s="308"/>
      <c r="B81" s="326"/>
      <c r="C81" s="326"/>
      <c r="D81" s="326"/>
      <c r="E81" s="327"/>
    </row>
    <row r="82" spans="1:5" ht="16.5" thickBot="1">
      <c r="A82" s="308"/>
      <c r="B82" s="326"/>
      <c r="C82" s="326"/>
      <c r="D82" s="326"/>
      <c r="E82" s="327"/>
    </row>
    <row r="83" spans="1:5" ht="16.5" thickBot="1">
      <c r="A83" s="308"/>
      <c r="B83" s="326"/>
      <c r="C83" s="326"/>
      <c r="D83" s="326"/>
      <c r="E83" s="327"/>
    </row>
    <row r="84" spans="1:5" ht="16.5" thickBot="1">
      <c r="A84" s="308"/>
      <c r="B84" s="326"/>
      <c r="C84" s="326"/>
      <c r="D84" s="326"/>
      <c r="E84" s="327"/>
    </row>
    <row r="85" spans="1:5" ht="16.5" thickBot="1">
      <c r="A85" s="319"/>
      <c r="B85" s="326"/>
      <c r="C85" s="326"/>
      <c r="D85" s="326"/>
      <c r="E85" s="327"/>
    </row>
    <row r="86" spans="1:5" ht="16.5" thickBot="1">
      <c r="A86" s="308"/>
      <c r="B86" s="326"/>
      <c r="C86" s="326"/>
      <c r="D86" s="326"/>
      <c r="E86" s="327"/>
    </row>
    <row r="87" spans="1:5" ht="16.5" thickBot="1">
      <c r="A87" s="319"/>
      <c r="B87" s="326"/>
      <c r="C87" s="326"/>
      <c r="D87" s="326"/>
      <c r="E87" s="327"/>
    </row>
    <row r="88" spans="1:5" ht="16.5" thickBot="1">
      <c r="A88" s="308"/>
      <c r="B88" s="326"/>
      <c r="C88" s="326"/>
      <c r="D88" s="326"/>
      <c r="E88" s="327"/>
    </row>
    <row r="89" spans="1:5" ht="16.5" thickBot="1">
      <c r="A89" s="360"/>
      <c r="B89" s="349"/>
      <c r="C89" s="349"/>
      <c r="D89" s="349"/>
      <c r="E89" s="350"/>
    </row>
    <row r="90" spans="1:5" ht="16.5" thickBot="1">
      <c r="A90" s="284"/>
      <c r="B90" s="326"/>
      <c r="C90" s="326"/>
      <c r="D90" s="326"/>
      <c r="E90" s="327"/>
    </row>
    <row r="91" spans="1:5" ht="16.5" thickBot="1">
      <c r="A91" s="319"/>
      <c r="B91" s="326"/>
      <c r="C91" s="326"/>
      <c r="D91" s="326"/>
      <c r="E91" s="327"/>
    </row>
    <row r="92" spans="1:5" ht="16.5" thickBot="1">
      <c r="A92" s="308"/>
      <c r="B92" s="326"/>
      <c r="C92" s="326"/>
      <c r="D92" s="326"/>
      <c r="E92" s="327"/>
    </row>
    <row r="93" spans="1:5" ht="16.5" thickBot="1">
      <c r="A93" s="360"/>
      <c r="B93" s="349"/>
      <c r="C93" s="349"/>
      <c r="D93" s="349"/>
      <c r="E93" s="350"/>
    </row>
    <row r="94" spans="1:5" ht="16.5" thickBot="1">
      <c r="A94" s="322"/>
      <c r="B94" s="323"/>
      <c r="C94" s="323"/>
      <c r="D94" s="323"/>
      <c r="E94" s="324"/>
    </row>
    <row r="95" spans="1:5" ht="16.5" thickBot="1">
      <c r="A95" s="284"/>
      <c r="B95" s="323"/>
      <c r="C95" s="323"/>
      <c r="D95" s="323"/>
      <c r="E95" s="324"/>
    </row>
    <row r="96" spans="1:5" ht="16.5" thickBot="1">
      <c r="A96" s="319"/>
      <c r="B96" s="326"/>
      <c r="C96" s="326"/>
      <c r="D96" s="326"/>
      <c r="E96" s="327"/>
    </row>
    <row r="97" spans="1:5" ht="16.5" thickBot="1">
      <c r="A97" s="308"/>
      <c r="B97" s="326"/>
      <c r="C97" s="326"/>
      <c r="D97" s="326"/>
      <c r="E97" s="327"/>
    </row>
    <row r="98" spans="1:5" ht="16.5" thickBot="1">
      <c r="A98" s="284"/>
      <c r="B98" s="323"/>
      <c r="C98" s="323"/>
      <c r="D98" s="323"/>
      <c r="E98" s="324"/>
    </row>
    <row r="99" spans="1:5" ht="16.5" thickBot="1">
      <c r="A99" s="319"/>
      <c r="B99" s="326"/>
      <c r="C99" s="326"/>
      <c r="D99" s="326"/>
      <c r="E99" s="327"/>
    </row>
    <row r="100" spans="1:5" ht="16.5" thickBot="1">
      <c r="A100" s="308"/>
      <c r="B100" s="326"/>
      <c r="C100" s="326"/>
      <c r="D100" s="326"/>
      <c r="E100" s="327"/>
    </row>
    <row r="101" spans="1:5" ht="16.5" thickBot="1">
      <c r="A101" s="322"/>
      <c r="B101" s="323"/>
      <c r="C101" s="323"/>
      <c r="D101" s="323"/>
      <c r="E101" s="324"/>
    </row>
    <row r="102" spans="1:5" ht="16.5" thickBot="1">
      <c r="A102" s="308"/>
      <c r="B102" s="326"/>
      <c r="C102" s="326"/>
      <c r="D102" s="326"/>
      <c r="E102" s="327"/>
    </row>
    <row r="103" spans="1:5" ht="16.5" thickBot="1">
      <c r="A103" s="308"/>
      <c r="B103" s="326"/>
      <c r="C103" s="326"/>
      <c r="D103" s="326"/>
      <c r="E103" s="327"/>
    </row>
    <row r="104" spans="1:5" ht="16.5" thickBot="1">
      <c r="A104" s="308"/>
      <c r="B104" s="326"/>
      <c r="C104" s="326"/>
      <c r="D104" s="326"/>
      <c r="E104" s="327"/>
    </row>
    <row r="105" spans="1:5" ht="16.5" thickBot="1">
      <c r="A105" s="308"/>
      <c r="B105" s="326"/>
      <c r="C105" s="326"/>
      <c r="D105" s="326"/>
      <c r="E105" s="327"/>
    </row>
    <row r="106" spans="1:5" ht="16.5" thickBot="1">
      <c r="A106" s="319"/>
      <c r="B106" s="326"/>
      <c r="C106" s="351"/>
      <c r="D106" s="351"/>
      <c r="E106" s="352"/>
    </row>
    <row r="107" spans="1:5" ht="16.5" thickBot="1">
      <c r="A107" s="308"/>
      <c r="B107" s="326"/>
      <c r="C107" s="326"/>
      <c r="D107" s="326"/>
      <c r="E107" s="327"/>
    </row>
    <row r="108" spans="1:5" ht="16.5" thickBot="1">
      <c r="A108" s="319"/>
      <c r="B108" s="326"/>
      <c r="C108" s="351"/>
      <c r="D108" s="351"/>
      <c r="E108" s="352"/>
    </row>
    <row r="109" spans="1:5" ht="16.5" thickBot="1">
      <c r="A109" s="308"/>
      <c r="B109" s="326"/>
      <c r="C109" s="326"/>
      <c r="D109" s="326"/>
      <c r="E109" s="327"/>
    </row>
    <row r="110" spans="1:5" ht="16.5" thickBot="1">
      <c r="A110" s="289"/>
      <c r="B110" s="351"/>
      <c r="C110" s="351"/>
      <c r="D110" s="351"/>
      <c r="E110" s="352"/>
    </row>
    <row r="111" spans="1:5" ht="16.5" thickBot="1">
      <c r="A111" s="319"/>
      <c r="B111" s="351"/>
      <c r="C111" s="326"/>
      <c r="D111" s="326"/>
      <c r="E111" s="327"/>
    </row>
    <row r="112" spans="1:5" ht="16.5" thickBot="1">
      <c r="A112" s="308"/>
      <c r="B112" s="351"/>
      <c r="C112" s="326"/>
      <c r="D112" s="326"/>
      <c r="E112" s="327"/>
    </row>
    <row r="113" spans="1:5" ht="15.75">
      <c r="A113" s="362"/>
      <c r="B113" s="363"/>
      <c r="C113" s="363"/>
      <c r="D113" s="363"/>
      <c r="E113" s="364"/>
    </row>
    <row r="114" spans="1:5" ht="15.75">
      <c r="A114" s="365"/>
      <c r="B114" s="345"/>
      <c r="C114" s="345"/>
      <c r="D114" s="345"/>
      <c r="E114" s="307"/>
    </row>
    <row r="115" spans="1:5" ht="16.5" thickBot="1">
      <c r="A115" s="308"/>
      <c r="B115" s="345"/>
      <c r="C115" s="345"/>
      <c r="D115" s="345"/>
      <c r="E115" s="366"/>
    </row>
    <row r="116" spans="1:5" ht="16.5" thickBot="1">
      <c r="A116" s="308"/>
      <c r="B116" s="345"/>
      <c r="C116" s="345"/>
      <c r="D116" s="345"/>
      <c r="E116" s="366"/>
    </row>
    <row r="117" spans="1:5" ht="16.5" thickBot="1">
      <c r="A117" s="308"/>
      <c r="B117" s="367"/>
      <c r="C117" s="345"/>
      <c r="D117" s="345"/>
      <c r="E117" s="366"/>
    </row>
    <row r="118" spans="1:5" ht="16.5" thickBot="1">
      <c r="A118" s="319"/>
      <c r="B118" s="367"/>
      <c r="C118" s="345"/>
      <c r="D118" s="345"/>
      <c r="E118" s="366"/>
    </row>
    <row r="119" spans="1:5" ht="16.5" thickBot="1">
      <c r="A119" s="308"/>
      <c r="B119" s="367"/>
      <c r="C119" s="345"/>
      <c r="D119" s="345"/>
      <c r="E119" s="366"/>
    </row>
    <row r="120" spans="1:5" ht="15.75">
      <c r="A120" s="362"/>
      <c r="B120" s="329"/>
      <c r="C120" s="356"/>
      <c r="D120" s="356"/>
      <c r="E120" s="368"/>
    </row>
    <row r="121" spans="1:5" ht="15.75">
      <c r="A121" s="365"/>
      <c r="B121" s="367"/>
      <c r="C121" s="345"/>
      <c r="D121" s="345"/>
      <c r="E121" s="366"/>
    </row>
    <row r="122" spans="1:5" ht="16.5" thickBot="1">
      <c r="A122" s="308"/>
      <c r="B122" s="367"/>
      <c r="C122" s="345"/>
      <c r="D122" s="345"/>
      <c r="E122" s="366"/>
    </row>
    <row r="123" spans="1:5" ht="16.5" thickBot="1">
      <c r="A123" s="308"/>
      <c r="B123" s="367"/>
      <c r="C123" s="345"/>
      <c r="D123" s="345"/>
      <c r="E123" s="366"/>
    </row>
    <row r="124" spans="1:5" ht="16.5" thickBot="1">
      <c r="A124" s="308"/>
      <c r="B124" s="337"/>
      <c r="C124" s="337"/>
      <c r="D124" s="337"/>
      <c r="E124" s="369"/>
    </row>
    <row r="125" spans="1:5" ht="16.5" thickBot="1">
      <c r="A125" s="370"/>
      <c r="B125" s="337"/>
      <c r="C125" s="345"/>
      <c r="D125" s="345"/>
      <c r="E125" s="307"/>
    </row>
    <row r="126" spans="1:5" ht="16.5" thickBot="1">
      <c r="A126" s="308"/>
      <c r="B126" s="337"/>
      <c r="C126" s="345"/>
      <c r="D126" s="345"/>
      <c r="E126" s="366"/>
    </row>
    <row r="127" spans="1:5" ht="15.75">
      <c r="A127" s="371"/>
      <c r="B127" s="363"/>
      <c r="C127" s="363"/>
      <c r="D127" s="363"/>
      <c r="E127" s="364"/>
    </row>
    <row r="128" spans="1:5" ht="15.75">
      <c r="A128" s="284"/>
      <c r="B128" s="372"/>
      <c r="C128" s="343"/>
      <c r="D128" s="343"/>
      <c r="E128" s="373"/>
    </row>
    <row r="129" spans="1:5" ht="16.5" thickBot="1">
      <c r="A129" s="319"/>
      <c r="B129" s="357"/>
      <c r="C129" s="345"/>
      <c r="D129" s="345"/>
      <c r="E129" s="366"/>
    </row>
    <row r="130" spans="1:5" ht="16.5" thickBot="1">
      <c r="A130" s="308"/>
      <c r="B130" s="357"/>
      <c r="C130" s="345"/>
      <c r="D130" s="367"/>
      <c r="E130" s="366"/>
    </row>
    <row r="131" spans="1:5" ht="15.75">
      <c r="A131" s="374"/>
      <c r="B131" s="375"/>
      <c r="C131" s="375"/>
      <c r="D131" s="376"/>
      <c r="E131" s="377"/>
    </row>
    <row r="132" spans="1:5" ht="15.75">
      <c r="A132" s="378"/>
      <c r="B132" s="379"/>
      <c r="C132" s="379"/>
      <c r="D132" s="379"/>
      <c r="E132" s="288"/>
    </row>
    <row r="133" spans="1:5" ht="15.75">
      <c r="A133" s="380"/>
      <c r="B133" s="379"/>
      <c r="C133" s="379"/>
      <c r="D133" s="379"/>
      <c r="E133" s="288"/>
    </row>
    <row r="134" spans="1:5" ht="15.75">
      <c r="A134" s="381"/>
      <c r="B134" s="379"/>
      <c r="C134" s="379"/>
      <c r="D134" s="379"/>
      <c r="E134" s="288"/>
    </row>
    <row r="135" spans="1:5" ht="15.75">
      <c r="A135" s="382"/>
      <c r="B135" s="383"/>
      <c r="C135" s="383"/>
      <c r="D135" s="383"/>
      <c r="E135" s="293"/>
    </row>
    <row r="136" spans="1:5" ht="15.75">
      <c r="A136" s="382"/>
      <c r="B136" s="383"/>
      <c r="C136" s="383"/>
      <c r="D136" s="383"/>
      <c r="E136" s="293"/>
    </row>
    <row r="137" spans="1:5" ht="15.75">
      <c r="A137" s="384"/>
      <c r="B137" s="379"/>
      <c r="C137" s="379"/>
      <c r="D137" s="379"/>
      <c r="E137" s="288"/>
    </row>
    <row r="138" spans="1:5" ht="16.5" thickBot="1">
      <c r="A138" s="360"/>
      <c r="B138" s="385"/>
      <c r="C138" s="385"/>
      <c r="D138" s="385"/>
      <c r="E138" s="386"/>
    </row>
    <row r="139" spans="1:5" ht="16.5" thickBot="1">
      <c r="A139" s="284"/>
      <c r="B139" s="385"/>
      <c r="C139" s="385"/>
      <c r="D139" s="385"/>
      <c r="E139" s="386"/>
    </row>
    <row r="140" spans="1:5" ht="16.5" thickBot="1">
      <c r="A140" s="289"/>
      <c r="B140" s="387"/>
      <c r="C140" s="387"/>
      <c r="D140" s="387"/>
      <c r="E140" s="388"/>
    </row>
    <row r="141" spans="1:5" ht="16.5" thickBot="1">
      <c r="A141" s="389"/>
      <c r="B141" s="387"/>
      <c r="C141" s="387"/>
      <c r="D141" s="387"/>
      <c r="E141" s="388"/>
    </row>
    <row r="142" spans="1:5" ht="16.5" thickBot="1">
      <c r="A142" s="390"/>
      <c r="B142" s="385"/>
      <c r="C142" s="385"/>
      <c r="D142" s="385"/>
      <c r="E142" s="386"/>
    </row>
    <row r="143" spans="1:5" ht="16.5" thickBot="1">
      <c r="A143" s="289"/>
      <c r="B143" s="387"/>
      <c r="C143" s="387"/>
      <c r="D143" s="387"/>
      <c r="E143" s="388"/>
    </row>
    <row r="144" spans="1:5" ht="16.5" thickBot="1">
      <c r="A144" s="389"/>
      <c r="B144" s="387"/>
      <c r="C144" s="387"/>
      <c r="D144" s="387"/>
      <c r="E144" s="388"/>
    </row>
    <row r="145" spans="1:5" ht="16.5" thickBot="1">
      <c r="A145" s="391"/>
      <c r="B145" s="349"/>
      <c r="C145" s="349"/>
      <c r="D145" s="349"/>
      <c r="E145" s="350"/>
    </row>
    <row r="146" spans="1:5" ht="16.5" thickBot="1">
      <c r="A146" s="391"/>
      <c r="B146" s="349"/>
      <c r="C146" s="349"/>
      <c r="D146" s="349"/>
      <c r="E146" s="350"/>
    </row>
    <row r="147" spans="1:5" ht="16.5" thickBot="1">
      <c r="A147" s="289"/>
      <c r="B147" s="326"/>
      <c r="C147" s="326"/>
      <c r="D147" s="326"/>
      <c r="E147" s="327"/>
    </row>
    <row r="148" spans="1:5" ht="16.5" thickBot="1">
      <c r="A148" s="392"/>
      <c r="B148" s="326"/>
      <c r="C148" s="326"/>
      <c r="D148" s="326"/>
      <c r="E148" s="327"/>
    </row>
    <row r="149" spans="1:5" ht="15.75">
      <c r="A149" s="393"/>
      <c r="B149" s="394"/>
      <c r="C149" s="394"/>
      <c r="D149" s="394"/>
      <c r="E149" s="395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workbookViewId="0">
      <selection activeCell="A6" sqref="A6:E7"/>
    </sheetView>
  </sheetViews>
  <sheetFormatPr defaultColWidth="9.140625" defaultRowHeight="15.75"/>
  <cols>
    <col min="1" max="1" width="58" style="66" customWidth="1"/>
    <col min="2" max="2" width="28.42578125" style="66" customWidth="1"/>
    <col min="3" max="3" width="0.28515625" style="66" hidden="1" customWidth="1"/>
    <col min="4" max="4" width="17.28515625" style="66" customWidth="1"/>
    <col min="5" max="5" width="18" style="66" customWidth="1"/>
    <col min="6" max="16384" width="9.140625" style="68"/>
  </cols>
  <sheetData>
    <row r="1" spans="1:5">
      <c r="B1" s="67" t="s">
        <v>290</v>
      </c>
      <c r="C1" s="67"/>
      <c r="D1" s="67"/>
    </row>
    <row r="2" spans="1:5">
      <c r="B2" s="67" t="s">
        <v>764</v>
      </c>
      <c r="D2" s="67" t="s">
        <v>763</v>
      </c>
      <c r="E2" s="66" t="s">
        <v>787</v>
      </c>
    </row>
    <row r="3" spans="1:5">
      <c r="B3" s="224" t="s">
        <v>646</v>
      </c>
      <c r="C3" s="67"/>
      <c r="D3" s="67"/>
    </row>
    <row r="4" spans="1:5">
      <c r="B4" s="224" t="s">
        <v>695</v>
      </c>
      <c r="C4" s="67"/>
      <c r="D4" s="67"/>
    </row>
    <row r="5" spans="1:5" ht="5.25" hidden="1" customHeight="1"/>
    <row r="6" spans="1:5" ht="24.75" customHeight="1">
      <c r="A6" s="563" t="s">
        <v>696</v>
      </c>
      <c r="B6" s="563"/>
      <c r="C6" s="563"/>
      <c r="D6" s="563"/>
      <c r="E6" s="563"/>
    </row>
    <row r="7" spans="1:5" ht="27" customHeight="1">
      <c r="A7" s="563"/>
      <c r="B7" s="563"/>
      <c r="C7" s="563"/>
      <c r="D7" s="563"/>
      <c r="E7" s="563"/>
    </row>
    <row r="8" spans="1:5">
      <c r="E8" s="69" t="s">
        <v>134</v>
      </c>
    </row>
    <row r="9" spans="1:5" ht="220.5">
      <c r="A9" s="70" t="s">
        <v>2</v>
      </c>
      <c r="B9" s="70" t="s">
        <v>0</v>
      </c>
      <c r="C9" s="164" t="s">
        <v>235</v>
      </c>
      <c r="D9" s="236" t="s">
        <v>636</v>
      </c>
      <c r="E9" s="237" t="s">
        <v>697</v>
      </c>
    </row>
    <row r="10" spans="1:5">
      <c r="A10" s="71" t="s">
        <v>4</v>
      </c>
      <c r="B10" s="72" t="s">
        <v>26</v>
      </c>
      <c r="C10" s="166">
        <f>C11+C14+C20+C23</f>
        <v>506300</v>
      </c>
      <c r="D10" s="263">
        <f>D11+D14+D20+D23</f>
        <v>369730</v>
      </c>
      <c r="E10" s="264">
        <f>E11+E14+E20+E23</f>
        <v>390320</v>
      </c>
    </row>
    <row r="11" spans="1:5" s="97" customFormat="1">
      <c r="A11" s="71" t="s">
        <v>5</v>
      </c>
      <c r="B11" s="72" t="s">
        <v>27</v>
      </c>
      <c r="C11" s="166">
        <f t="shared" ref="C11:D12" si="0">C12</f>
        <v>220000</v>
      </c>
      <c r="D11" s="263">
        <f t="shared" si="0"/>
        <v>104000</v>
      </c>
      <c r="E11" s="265">
        <f>E12</f>
        <v>105000</v>
      </c>
    </row>
    <row r="12" spans="1:5">
      <c r="A12" s="75" t="s">
        <v>6</v>
      </c>
      <c r="B12" s="74" t="s">
        <v>28</v>
      </c>
      <c r="C12" s="168">
        <f t="shared" si="0"/>
        <v>220000</v>
      </c>
      <c r="D12" s="266">
        <f t="shared" si="0"/>
        <v>104000</v>
      </c>
      <c r="E12" s="267">
        <f xml:space="preserve"> E13</f>
        <v>105000</v>
      </c>
    </row>
    <row r="13" spans="1:5" ht="97.5">
      <c r="A13" s="76" t="s">
        <v>180</v>
      </c>
      <c r="B13" s="74" t="s">
        <v>29</v>
      </c>
      <c r="C13" s="168">
        <v>220000</v>
      </c>
      <c r="D13" s="266">
        <v>104000</v>
      </c>
      <c r="E13" s="267">
        <v>105000</v>
      </c>
    </row>
    <row r="14" spans="1:5" ht="47.25">
      <c r="A14" s="73" t="s">
        <v>7</v>
      </c>
      <c r="B14" s="72" t="s">
        <v>76</v>
      </c>
      <c r="C14" s="166">
        <f>C15</f>
        <v>213300</v>
      </c>
      <c r="D14" s="263">
        <f>D15</f>
        <v>244730</v>
      </c>
      <c r="E14" s="265">
        <f>E15</f>
        <v>264320</v>
      </c>
    </row>
    <row r="15" spans="1:5" s="97" customFormat="1" ht="41.25" customHeight="1">
      <c r="A15" s="161" t="s">
        <v>8</v>
      </c>
      <c r="B15" s="72" t="s">
        <v>77</v>
      </c>
      <c r="C15" s="166">
        <v>213300</v>
      </c>
      <c r="D15" s="507">
        <f>D16+D17+D18+D19</f>
        <v>244730</v>
      </c>
      <c r="E15" s="508">
        <f>E16+E17+E18+E19</f>
        <v>264320</v>
      </c>
    </row>
    <row r="16" spans="1:5" ht="47.25">
      <c r="A16" s="76" t="s">
        <v>9</v>
      </c>
      <c r="B16" s="74" t="s">
        <v>276</v>
      </c>
      <c r="C16" s="168">
        <v>85137</v>
      </c>
      <c r="D16" s="268">
        <v>109490</v>
      </c>
      <c r="E16" s="268">
        <v>116380</v>
      </c>
    </row>
    <row r="17" spans="1:5" ht="78.75">
      <c r="A17" s="76" t="s">
        <v>10</v>
      </c>
      <c r="B17" s="74" t="s">
        <v>272</v>
      </c>
      <c r="C17" s="168">
        <v>898.4</v>
      </c>
      <c r="D17" s="268">
        <v>610</v>
      </c>
      <c r="E17" s="268">
        <v>670</v>
      </c>
    </row>
    <row r="18" spans="1:5" ht="78.75">
      <c r="A18" s="76" t="s">
        <v>11</v>
      </c>
      <c r="B18" s="74" t="s">
        <v>273</v>
      </c>
      <c r="C18" s="168">
        <v>149708.20000000001</v>
      </c>
      <c r="D18" s="268">
        <v>148200</v>
      </c>
      <c r="E18" s="268">
        <v>162210</v>
      </c>
    </row>
    <row r="19" spans="1:5" ht="65.25" customHeight="1">
      <c r="A19" s="76" t="s">
        <v>12</v>
      </c>
      <c r="B19" s="74" t="s">
        <v>274</v>
      </c>
      <c r="C19" s="168">
        <v>-22443.599999999999</v>
      </c>
      <c r="D19" s="268">
        <v>-13570</v>
      </c>
      <c r="E19" s="268">
        <v>-14940</v>
      </c>
    </row>
    <row r="20" spans="1:5" s="97" customFormat="1">
      <c r="A20" s="71" t="s">
        <v>13</v>
      </c>
      <c r="B20" s="72" t="s">
        <v>34</v>
      </c>
      <c r="C20" s="166">
        <v>0</v>
      </c>
      <c r="D20" s="263">
        <v>0</v>
      </c>
      <c r="E20" s="265">
        <f>E21</f>
        <v>0</v>
      </c>
    </row>
    <row r="21" spans="1:5">
      <c r="A21" s="75" t="s">
        <v>36</v>
      </c>
      <c r="B21" s="74" t="s">
        <v>35</v>
      </c>
      <c r="C21" s="168">
        <v>0</v>
      </c>
      <c r="D21" s="266">
        <v>0</v>
      </c>
      <c r="E21" s="267">
        <v>0</v>
      </c>
    </row>
    <row r="22" spans="1:5" ht="18" customHeight="1">
      <c r="A22" s="76" t="s">
        <v>36</v>
      </c>
      <c r="B22" s="74" t="s">
        <v>37</v>
      </c>
      <c r="C22" s="168">
        <v>0</v>
      </c>
      <c r="D22" s="266">
        <v>0</v>
      </c>
      <c r="E22" s="267">
        <v>0</v>
      </c>
    </row>
    <row r="23" spans="1:5" s="97" customFormat="1">
      <c r="A23" s="71" t="s">
        <v>14</v>
      </c>
      <c r="B23" s="72" t="s">
        <v>39</v>
      </c>
      <c r="C23" s="166">
        <f>C24+C28</f>
        <v>73000</v>
      </c>
      <c r="D23" s="263">
        <f>D24+D28</f>
        <v>21000</v>
      </c>
      <c r="E23" s="264">
        <f>E24+E28</f>
        <v>21000</v>
      </c>
    </row>
    <row r="24" spans="1:5" s="97" customFormat="1">
      <c r="A24" s="161" t="s">
        <v>38</v>
      </c>
      <c r="B24" s="72" t="s">
        <v>40</v>
      </c>
      <c r="C24" s="166">
        <f>C25</f>
        <v>21000</v>
      </c>
      <c r="D24" s="263">
        <f>D25</f>
        <v>1000</v>
      </c>
      <c r="E24" s="265">
        <f>E25</f>
        <v>1000</v>
      </c>
    </row>
    <row r="25" spans="1:5" s="162" customFormat="1" ht="50.25" customHeight="1">
      <c r="A25" s="75" t="s">
        <v>222</v>
      </c>
      <c r="B25" s="74" t="s">
        <v>223</v>
      </c>
      <c r="C25" s="168">
        <f>C26+C27</f>
        <v>21000</v>
      </c>
      <c r="D25" s="266">
        <f>D27+D26</f>
        <v>1000</v>
      </c>
      <c r="E25" s="267">
        <f>E26+E27</f>
        <v>1000</v>
      </c>
    </row>
    <row r="26" spans="1:5" ht="78.75" customHeight="1">
      <c r="A26" s="75" t="s">
        <v>221</v>
      </c>
      <c r="B26" s="74" t="s">
        <v>219</v>
      </c>
      <c r="C26" s="168">
        <v>20000</v>
      </c>
      <c r="D26" s="266">
        <v>1000</v>
      </c>
      <c r="E26" s="267">
        <v>1000</v>
      </c>
    </row>
    <row r="27" spans="1:5" ht="64.5" customHeight="1">
      <c r="A27" s="75" t="s">
        <v>220</v>
      </c>
      <c r="B27" s="74" t="s">
        <v>218</v>
      </c>
      <c r="C27" s="168">
        <v>1000</v>
      </c>
      <c r="D27" s="266">
        <v>0</v>
      </c>
      <c r="E27" s="267">
        <v>0</v>
      </c>
    </row>
    <row r="28" spans="1:5" s="97" customFormat="1" ht="14.25" customHeight="1">
      <c r="A28" s="161" t="s">
        <v>43</v>
      </c>
      <c r="B28" s="72" t="s">
        <v>217</v>
      </c>
      <c r="C28" s="166">
        <f>C29+C31</f>
        <v>52000</v>
      </c>
      <c r="D28" s="263">
        <f>D29+D31</f>
        <v>20000</v>
      </c>
      <c r="E28" s="265">
        <f>E29+E31</f>
        <v>20000</v>
      </c>
    </row>
    <row r="29" spans="1:5" ht="21.75" customHeight="1">
      <c r="A29" s="75" t="s">
        <v>216</v>
      </c>
      <c r="B29" s="74" t="s">
        <v>215</v>
      </c>
      <c r="C29" s="168">
        <f>C30</f>
        <v>2000</v>
      </c>
      <c r="D29" s="266">
        <f>D30</f>
        <v>17000</v>
      </c>
      <c r="E29" s="267">
        <f>E30</f>
        <v>17000</v>
      </c>
    </row>
    <row r="30" spans="1:5" ht="47.25">
      <c r="A30" s="75" t="s">
        <v>214</v>
      </c>
      <c r="B30" s="74" t="s">
        <v>215</v>
      </c>
      <c r="C30" s="168">
        <v>2000</v>
      </c>
      <c r="D30" s="266">
        <v>17000</v>
      </c>
      <c r="E30" s="267">
        <v>17000</v>
      </c>
    </row>
    <row r="31" spans="1:5">
      <c r="A31" s="77" t="s">
        <v>43</v>
      </c>
      <c r="B31" s="74" t="s">
        <v>44</v>
      </c>
      <c r="C31" s="168">
        <f t="shared" ref="C31:D32" si="1">C32</f>
        <v>50000</v>
      </c>
      <c r="D31" s="266">
        <f t="shared" si="1"/>
        <v>3000</v>
      </c>
      <c r="E31" s="269">
        <f>E32</f>
        <v>3000</v>
      </c>
    </row>
    <row r="32" spans="1:5" ht="23.25" customHeight="1">
      <c r="A32" s="77" t="s">
        <v>212</v>
      </c>
      <c r="B32" s="74" t="s">
        <v>213</v>
      </c>
      <c r="C32" s="168">
        <f t="shared" si="1"/>
        <v>50000</v>
      </c>
      <c r="D32" s="266">
        <f t="shared" si="1"/>
        <v>3000</v>
      </c>
      <c r="E32" s="269">
        <v>3000</v>
      </c>
    </row>
    <row r="33" spans="1:5" ht="55.5" customHeight="1">
      <c r="A33" s="77" t="s">
        <v>751</v>
      </c>
      <c r="B33" s="74" t="s">
        <v>211</v>
      </c>
      <c r="C33" s="168">
        <f>C35+C34</f>
        <v>50000</v>
      </c>
      <c r="D33" s="266">
        <v>3000</v>
      </c>
      <c r="E33" s="269">
        <v>3000</v>
      </c>
    </row>
    <row r="34" spans="1:5" ht="63">
      <c r="A34" s="78" t="s">
        <v>210</v>
      </c>
      <c r="B34" s="74" t="s">
        <v>209</v>
      </c>
      <c r="C34" s="168">
        <v>1000</v>
      </c>
      <c r="D34" s="266">
        <v>0</v>
      </c>
      <c r="E34" s="269">
        <v>0</v>
      </c>
    </row>
    <row r="35" spans="1:5" ht="68.25" customHeight="1">
      <c r="A35" s="78" t="s">
        <v>752</v>
      </c>
      <c r="B35" s="74" t="s">
        <v>208</v>
      </c>
      <c r="C35" s="168">
        <v>49000</v>
      </c>
      <c r="D35" s="266">
        <v>0</v>
      </c>
      <c r="E35" s="269">
        <v>0</v>
      </c>
    </row>
    <row r="36" spans="1:5" ht="26.25" hidden="1" customHeight="1">
      <c r="A36" s="79" t="s">
        <v>204</v>
      </c>
      <c r="B36" s="83" t="s">
        <v>205</v>
      </c>
      <c r="C36" s="171"/>
      <c r="D36" s="261"/>
      <c r="E36" s="270"/>
    </row>
    <row r="37" spans="1:5" ht="35.25" hidden="1" customHeight="1">
      <c r="A37" s="77" t="s">
        <v>206</v>
      </c>
      <c r="B37" s="80" t="s">
        <v>207</v>
      </c>
      <c r="C37" s="173"/>
      <c r="D37" s="271"/>
      <c r="E37" s="269"/>
    </row>
    <row r="38" spans="1:5" ht="27" hidden="1" customHeight="1">
      <c r="A38" s="77" t="s">
        <v>66</v>
      </c>
      <c r="B38" s="80" t="s">
        <v>65</v>
      </c>
      <c r="C38" s="173"/>
      <c r="D38" s="271"/>
      <c r="E38" s="269"/>
    </row>
    <row r="39" spans="1:5" ht="33.75" hidden="1" customHeight="1">
      <c r="A39" s="78" t="s">
        <v>57</v>
      </c>
      <c r="B39" s="80" t="s">
        <v>58</v>
      </c>
      <c r="C39" s="173"/>
      <c r="D39" s="271"/>
      <c r="E39" s="269"/>
    </row>
    <row r="40" spans="1:5" ht="28.5" hidden="1" customHeight="1">
      <c r="A40" s="81" t="s">
        <v>60</v>
      </c>
      <c r="B40" s="80" t="s">
        <v>59</v>
      </c>
      <c r="C40" s="173"/>
      <c r="D40" s="271"/>
      <c r="E40" s="269"/>
    </row>
    <row r="41" spans="1:5" ht="34.5" hidden="1" customHeight="1">
      <c r="A41" s="81" t="s">
        <v>63</v>
      </c>
      <c r="B41" s="80" t="s">
        <v>61</v>
      </c>
      <c r="C41" s="173"/>
      <c r="D41" s="271"/>
      <c r="E41" s="269"/>
    </row>
    <row r="42" spans="1:5" ht="27.75" hidden="1" customHeight="1">
      <c r="A42" s="81" t="s">
        <v>64</v>
      </c>
      <c r="B42" s="80" t="s">
        <v>62</v>
      </c>
      <c r="C42" s="173"/>
      <c r="D42" s="271"/>
      <c r="E42" s="269"/>
    </row>
    <row r="43" spans="1:5">
      <c r="A43" s="82" t="s">
        <v>17</v>
      </c>
      <c r="B43" s="83" t="s">
        <v>68</v>
      </c>
      <c r="C43" s="171" t="e">
        <f>C44</f>
        <v>#REF!</v>
      </c>
      <c r="D43" s="261">
        <f>D44</f>
        <v>4419800</v>
      </c>
      <c r="E43" s="270">
        <f>E44</f>
        <v>4362600</v>
      </c>
    </row>
    <row r="44" spans="1:5" ht="47.25">
      <c r="A44" s="79" t="s">
        <v>18</v>
      </c>
      <c r="B44" s="80" t="s">
        <v>69</v>
      </c>
      <c r="C44" s="173" t="e">
        <f>C45+C47+C50</f>
        <v>#REF!</v>
      </c>
      <c r="D44" s="271">
        <f>D45+D55+D50+D47</f>
        <v>4419800</v>
      </c>
      <c r="E44" s="271">
        <f>E45+E55+E50+E47</f>
        <v>4362600</v>
      </c>
    </row>
    <row r="45" spans="1:5" s="97" customFormat="1" ht="31.5">
      <c r="A45" s="159" t="s">
        <v>19</v>
      </c>
      <c r="B45" s="83" t="s">
        <v>694</v>
      </c>
      <c r="C45" s="171" t="e">
        <f>#REF!+C46</f>
        <v>#REF!</v>
      </c>
      <c r="D45" s="261">
        <f>D46</f>
        <v>3971400</v>
      </c>
      <c r="E45" s="272">
        <f>E46</f>
        <v>3908800</v>
      </c>
    </row>
    <row r="46" spans="1:5" ht="31.5">
      <c r="A46" s="86" t="s">
        <v>233</v>
      </c>
      <c r="B46" s="80" t="s">
        <v>694</v>
      </c>
      <c r="C46" s="173">
        <v>1440700</v>
      </c>
      <c r="D46" s="271">
        <v>3971400</v>
      </c>
      <c r="E46" s="269">
        <v>3908800</v>
      </c>
    </row>
    <row r="47" spans="1:5" s="97" customFormat="1" ht="18" customHeight="1">
      <c r="A47" s="159" t="s">
        <v>284</v>
      </c>
      <c r="B47" s="160" t="s">
        <v>566</v>
      </c>
      <c r="C47" s="234">
        <f t="shared" ref="C47:E48" si="2">C48</f>
        <v>0</v>
      </c>
      <c r="D47" s="505">
        <f t="shared" si="2"/>
        <v>300000</v>
      </c>
      <c r="E47" s="506">
        <f t="shared" si="2"/>
        <v>300000</v>
      </c>
    </row>
    <row r="48" spans="1:5" ht="18" customHeight="1">
      <c r="A48" s="84" t="s">
        <v>139</v>
      </c>
      <c r="B48" s="88" t="s">
        <v>566</v>
      </c>
      <c r="C48" s="235">
        <f t="shared" si="2"/>
        <v>0</v>
      </c>
      <c r="D48" s="271">
        <f t="shared" si="2"/>
        <v>300000</v>
      </c>
      <c r="E48" s="269">
        <f t="shared" si="2"/>
        <v>300000</v>
      </c>
    </row>
    <row r="49" spans="1:7" ht="21" customHeight="1">
      <c r="A49" s="84" t="s">
        <v>285</v>
      </c>
      <c r="B49" s="88" t="s">
        <v>566</v>
      </c>
      <c r="C49" s="173">
        <v>0</v>
      </c>
      <c r="D49" s="271">
        <v>300000</v>
      </c>
      <c r="E49" s="269">
        <v>300000</v>
      </c>
    </row>
    <row r="50" spans="1:7" s="97" customFormat="1" ht="31.5">
      <c r="A50" s="159" t="s">
        <v>22</v>
      </c>
      <c r="B50" s="83" t="s">
        <v>564</v>
      </c>
      <c r="C50" s="171">
        <f>C51+C54</f>
        <v>35700</v>
      </c>
      <c r="D50" s="261">
        <f>D51+D54</f>
        <v>148400</v>
      </c>
      <c r="E50" s="270">
        <f>E51+E53</f>
        <v>153800</v>
      </c>
    </row>
    <row r="51" spans="1:7" ht="47.25">
      <c r="A51" s="90" t="s">
        <v>138</v>
      </c>
      <c r="B51" s="88" t="s">
        <v>558</v>
      </c>
      <c r="C51" s="173">
        <f>C52</f>
        <v>35100</v>
      </c>
      <c r="D51" s="271">
        <f>D52</f>
        <v>147700</v>
      </c>
      <c r="E51" s="269">
        <f>E52</f>
        <v>153100</v>
      </c>
    </row>
    <row r="52" spans="1:7" ht="47.25">
      <c r="A52" s="89" t="s">
        <v>753</v>
      </c>
      <c r="B52" s="88" t="s">
        <v>558</v>
      </c>
      <c r="C52" s="173">
        <v>35100</v>
      </c>
      <c r="D52" s="271">
        <v>147700</v>
      </c>
      <c r="E52" s="269">
        <v>153100</v>
      </c>
    </row>
    <row r="53" spans="1:7" ht="47.25">
      <c r="A53" s="91" t="s">
        <v>171</v>
      </c>
      <c r="B53" s="88" t="s">
        <v>560</v>
      </c>
      <c r="C53" s="173">
        <v>600</v>
      </c>
      <c r="D53" s="271">
        <f>D54</f>
        <v>700</v>
      </c>
      <c r="E53" s="269">
        <f>E54</f>
        <v>700</v>
      </c>
    </row>
    <row r="54" spans="1:7" ht="47.25">
      <c r="A54" s="91" t="s">
        <v>173</v>
      </c>
      <c r="B54" s="88" t="s">
        <v>560</v>
      </c>
      <c r="C54" s="173">
        <v>600</v>
      </c>
      <c r="D54" s="271">
        <v>700</v>
      </c>
      <c r="E54" s="269">
        <v>700</v>
      </c>
    </row>
    <row r="55" spans="1:7" s="97" customFormat="1" ht="31.5">
      <c r="A55" s="159" t="s">
        <v>75</v>
      </c>
      <c r="B55" s="160" t="s">
        <v>563</v>
      </c>
      <c r="C55" s="171">
        <f>C56</f>
        <v>511200</v>
      </c>
      <c r="D55" s="261">
        <f>D56</f>
        <v>0</v>
      </c>
      <c r="E55" s="270">
        <f>E56</f>
        <v>0</v>
      </c>
    </row>
    <row r="56" spans="1:7" ht="31.5">
      <c r="A56" s="84" t="s">
        <v>754</v>
      </c>
      <c r="B56" s="88" t="s">
        <v>563</v>
      </c>
      <c r="C56" s="173">
        <v>511200</v>
      </c>
      <c r="D56" s="271">
        <f>D57</f>
        <v>0</v>
      </c>
      <c r="E56" s="269">
        <f>E57</f>
        <v>0</v>
      </c>
    </row>
    <row r="57" spans="1:7" ht="31.5">
      <c r="A57" s="84" t="s">
        <v>755</v>
      </c>
      <c r="B57" s="88" t="s">
        <v>563</v>
      </c>
      <c r="C57" s="173">
        <v>511200</v>
      </c>
      <c r="D57" s="271">
        <v>0</v>
      </c>
      <c r="E57" s="269">
        <v>0</v>
      </c>
    </row>
    <row r="58" spans="1:7">
      <c r="A58" s="92" t="s">
        <v>24</v>
      </c>
      <c r="B58" s="83"/>
      <c r="C58" s="171" t="e">
        <f>C10+C43</f>
        <v>#REF!</v>
      </c>
      <c r="D58" s="261">
        <f>D10+D43</f>
        <v>4789530</v>
      </c>
      <c r="E58" s="261">
        <f>E10+E43</f>
        <v>4752920</v>
      </c>
    </row>
    <row r="61" spans="1:7">
      <c r="E61" s="93"/>
    </row>
    <row r="62" spans="1:7" ht="37.5">
      <c r="A62" s="94" t="s">
        <v>579</v>
      </c>
      <c r="B62" s="564" t="s">
        <v>580</v>
      </c>
      <c r="C62" s="564"/>
      <c r="D62" s="564"/>
      <c r="E62" s="564"/>
      <c r="G62" s="95"/>
    </row>
  </sheetData>
  <mergeCells count="2">
    <mergeCell ref="A6:E7"/>
    <mergeCell ref="B62:E6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66" customWidth="1"/>
    <col min="2" max="2" width="28.42578125" style="66" customWidth="1"/>
    <col min="3" max="4" width="16" style="66" customWidth="1"/>
    <col min="5" max="16384" width="9.140625" style="68"/>
  </cols>
  <sheetData>
    <row r="1" spans="1:4">
      <c r="C1" s="67" t="s">
        <v>1</v>
      </c>
    </row>
    <row r="2" spans="1:4">
      <c r="C2" s="67" t="s">
        <v>25</v>
      </c>
    </row>
    <row r="3" spans="1:4">
      <c r="C3" s="67" t="s">
        <v>179</v>
      </c>
    </row>
    <row r="4" spans="1:4">
      <c r="C4" s="67" t="s">
        <v>198</v>
      </c>
    </row>
    <row r="6" spans="1:4" ht="15">
      <c r="A6" s="563" t="s">
        <v>181</v>
      </c>
      <c r="B6" s="563"/>
      <c r="C6" s="563"/>
      <c r="D6" s="563"/>
    </row>
    <row r="7" spans="1:4" ht="15.75" customHeight="1">
      <c r="A7" s="563"/>
      <c r="B7" s="563"/>
      <c r="C7" s="563"/>
      <c r="D7" s="563"/>
    </row>
    <row r="8" spans="1:4">
      <c r="C8" s="69"/>
      <c r="D8" s="69" t="s">
        <v>134</v>
      </c>
    </row>
    <row r="9" spans="1:4" ht="47.25" customHeight="1">
      <c r="A9" s="569" t="s">
        <v>2</v>
      </c>
      <c r="B9" s="569" t="s">
        <v>0</v>
      </c>
      <c r="C9" s="567" t="s">
        <v>3</v>
      </c>
      <c r="D9" s="568"/>
    </row>
    <row r="10" spans="1:4">
      <c r="A10" s="570"/>
      <c r="B10" s="570"/>
      <c r="C10" s="152" t="s">
        <v>175</v>
      </c>
      <c r="D10" s="152" t="s">
        <v>224</v>
      </c>
    </row>
    <row r="11" spans="1:4">
      <c r="A11" s="71" t="s">
        <v>4</v>
      </c>
      <c r="B11" s="72" t="s">
        <v>26</v>
      </c>
      <c r="C11" s="131">
        <f>C12+C15+C21+C27+C30</f>
        <v>403800</v>
      </c>
      <c r="D11" s="131">
        <f>D12+D15+D21+D27+D30</f>
        <v>383000</v>
      </c>
    </row>
    <row r="12" spans="1:4">
      <c r="A12" s="73" t="s">
        <v>5</v>
      </c>
      <c r="B12" s="74" t="s">
        <v>27</v>
      </c>
      <c r="C12" s="132">
        <f>C13</f>
        <v>140000</v>
      </c>
      <c r="D12" s="132">
        <f>D13</f>
        <v>145000</v>
      </c>
    </row>
    <row r="13" spans="1:4">
      <c r="A13" s="75" t="s">
        <v>6</v>
      </c>
      <c r="B13" s="74" t="s">
        <v>28</v>
      </c>
      <c r="C13" s="132">
        <f>C14</f>
        <v>140000</v>
      </c>
      <c r="D13" s="132">
        <f>D14</f>
        <v>145000</v>
      </c>
    </row>
    <row r="14" spans="1:4" ht="97.5">
      <c r="A14" s="76" t="s">
        <v>180</v>
      </c>
      <c r="B14" s="74" t="s">
        <v>29</v>
      </c>
      <c r="C14" s="133">
        <v>140000</v>
      </c>
      <c r="D14" s="133">
        <v>145000</v>
      </c>
    </row>
    <row r="15" spans="1:4" s="97" customFormat="1" ht="47.25">
      <c r="A15" s="71" t="s">
        <v>7</v>
      </c>
      <c r="B15" s="72" t="s">
        <v>76</v>
      </c>
      <c r="C15" s="131">
        <f>C16</f>
        <v>150800</v>
      </c>
      <c r="D15" s="131">
        <f>D16</f>
        <v>125000</v>
      </c>
    </row>
    <row r="16" spans="1:4" ht="31.5">
      <c r="A16" s="75" t="s">
        <v>8</v>
      </c>
      <c r="B16" s="74" t="s">
        <v>77</v>
      </c>
      <c r="C16" s="132">
        <f>C17+C18+C19+C20</f>
        <v>150800</v>
      </c>
      <c r="D16" s="132">
        <f>D17+D18+D19+D20</f>
        <v>125000</v>
      </c>
    </row>
    <row r="17" spans="1:4" ht="47.25">
      <c r="A17" s="76" t="s">
        <v>9</v>
      </c>
      <c r="B17" s="74" t="s">
        <v>30</v>
      </c>
      <c r="C17" s="132">
        <v>55100</v>
      </c>
      <c r="D17" s="132">
        <v>45700</v>
      </c>
    </row>
    <row r="18" spans="1:4" ht="78.75">
      <c r="A18" s="76" t="s">
        <v>10</v>
      </c>
      <c r="B18" s="74" t="s">
        <v>31</v>
      </c>
      <c r="C18" s="132">
        <v>1300</v>
      </c>
      <c r="D18" s="132">
        <v>1000</v>
      </c>
    </row>
    <row r="19" spans="1:4" ht="78.75">
      <c r="A19" s="76" t="s">
        <v>11</v>
      </c>
      <c r="B19" s="74" t="s">
        <v>32</v>
      </c>
      <c r="C19" s="132">
        <v>89200</v>
      </c>
      <c r="D19" s="132">
        <v>74000</v>
      </c>
    </row>
    <row r="20" spans="1:4" ht="78.75">
      <c r="A20" s="76" t="s">
        <v>12</v>
      </c>
      <c r="B20" s="74" t="s">
        <v>33</v>
      </c>
      <c r="C20" s="132">
        <v>5200</v>
      </c>
      <c r="D20" s="132">
        <v>4300</v>
      </c>
    </row>
    <row r="21" spans="1:4" s="97" customFormat="1">
      <c r="A21" s="71" t="s">
        <v>14</v>
      </c>
      <c r="B21" s="72" t="s">
        <v>39</v>
      </c>
      <c r="C21" s="131">
        <f>C22+C24</f>
        <v>24000</v>
      </c>
      <c r="D21" s="131">
        <f>C22+C24</f>
        <v>24000</v>
      </c>
    </row>
    <row r="22" spans="1:4">
      <c r="A22" s="75" t="s">
        <v>38</v>
      </c>
      <c r="B22" s="74" t="s">
        <v>40</v>
      </c>
      <c r="C22" s="132">
        <v>20000</v>
      </c>
      <c r="D22" s="132">
        <v>20000</v>
      </c>
    </row>
    <row r="23" spans="1:4" ht="47.25">
      <c r="A23" s="75" t="s">
        <v>41</v>
      </c>
      <c r="B23" s="74" t="s">
        <v>42</v>
      </c>
      <c r="C23" s="133">
        <v>20000</v>
      </c>
      <c r="D23" s="133">
        <v>20000</v>
      </c>
    </row>
    <row r="24" spans="1:4">
      <c r="A24" s="77" t="s">
        <v>43</v>
      </c>
      <c r="B24" s="74" t="s">
        <v>44</v>
      </c>
      <c r="C24" s="134">
        <v>4000</v>
      </c>
      <c r="D24" s="134">
        <v>4000</v>
      </c>
    </row>
    <row r="25" spans="1:4" ht="94.5">
      <c r="A25" s="78" t="s">
        <v>46</v>
      </c>
      <c r="B25" s="74" t="s">
        <v>45</v>
      </c>
      <c r="C25" s="135">
        <v>1000</v>
      </c>
      <c r="D25" s="135">
        <v>1000</v>
      </c>
    </row>
    <row r="26" spans="1:4" ht="94.5">
      <c r="A26" s="78" t="s">
        <v>47</v>
      </c>
      <c r="B26" s="74" t="s">
        <v>48</v>
      </c>
      <c r="C26" s="135">
        <v>3000</v>
      </c>
      <c r="D26" s="135">
        <v>3000</v>
      </c>
    </row>
    <row r="27" spans="1:4" ht="47.25" hidden="1">
      <c r="A27" s="79" t="s">
        <v>49</v>
      </c>
      <c r="B27" s="74" t="s">
        <v>50</v>
      </c>
      <c r="C27" s="135">
        <v>0</v>
      </c>
      <c r="D27" s="135">
        <f>D28</f>
        <v>0</v>
      </c>
    </row>
    <row r="28" spans="1:4" hidden="1">
      <c r="A28" s="77" t="s">
        <v>51</v>
      </c>
      <c r="B28" s="74" t="s">
        <v>52</v>
      </c>
      <c r="C28" s="135">
        <v>0</v>
      </c>
      <c r="D28" s="135">
        <v>0</v>
      </c>
    </row>
    <row r="29" spans="1:4" ht="47.25" hidden="1">
      <c r="A29" s="78" t="s">
        <v>53</v>
      </c>
      <c r="B29" s="74" t="s">
        <v>54</v>
      </c>
      <c r="C29" s="135">
        <v>0</v>
      </c>
      <c r="D29" s="135">
        <v>0</v>
      </c>
    </row>
    <row r="30" spans="1:4" s="97" customFormat="1" ht="47.25">
      <c r="A30" s="92" t="s">
        <v>15</v>
      </c>
      <c r="B30" s="83" t="s">
        <v>55</v>
      </c>
      <c r="C30" s="136">
        <f>C31+C33</f>
        <v>89000</v>
      </c>
      <c r="D30" s="136">
        <f>D31+D33</f>
        <v>89000</v>
      </c>
    </row>
    <row r="31" spans="1:4" ht="110.25">
      <c r="A31" s="77" t="s">
        <v>16</v>
      </c>
      <c r="B31" s="80" t="s">
        <v>56</v>
      </c>
      <c r="C31" s="134">
        <f>C32</f>
        <v>44500</v>
      </c>
      <c r="D31" s="134">
        <f>D32</f>
        <v>44500</v>
      </c>
    </row>
    <row r="32" spans="1:4" ht="78.75">
      <c r="A32" s="77" t="s">
        <v>66</v>
      </c>
      <c r="B32" s="80" t="s">
        <v>65</v>
      </c>
      <c r="C32" s="134">
        <v>44500</v>
      </c>
      <c r="D32" s="134">
        <v>44500</v>
      </c>
    </row>
    <row r="33" spans="1:4" ht="94.5">
      <c r="A33" s="78" t="s">
        <v>57</v>
      </c>
      <c r="B33" s="80" t="s">
        <v>58</v>
      </c>
      <c r="C33" s="135">
        <v>44500</v>
      </c>
      <c r="D33" s="135">
        <v>44500</v>
      </c>
    </row>
    <row r="34" spans="1:4" ht="94.5" hidden="1">
      <c r="A34" s="81" t="s">
        <v>60</v>
      </c>
      <c r="B34" s="80" t="s">
        <v>59</v>
      </c>
      <c r="C34" s="134">
        <v>0</v>
      </c>
      <c r="D34" s="134">
        <f>D35</f>
        <v>0</v>
      </c>
    </row>
    <row r="35" spans="1:4" ht="94.5" hidden="1">
      <c r="A35" s="81" t="s">
        <v>63</v>
      </c>
      <c r="B35" s="80" t="s">
        <v>61</v>
      </c>
      <c r="C35" s="134">
        <v>0</v>
      </c>
      <c r="D35" s="134">
        <v>0</v>
      </c>
    </row>
    <row r="36" spans="1:4" ht="94.5" hidden="1">
      <c r="A36" s="81" t="s">
        <v>64</v>
      </c>
      <c r="B36" s="80" t="s">
        <v>62</v>
      </c>
      <c r="C36" s="135">
        <v>0</v>
      </c>
      <c r="D36" s="135">
        <v>0</v>
      </c>
    </row>
    <row r="37" spans="1:4">
      <c r="A37" s="82" t="s">
        <v>17</v>
      </c>
      <c r="B37" s="83" t="s">
        <v>68</v>
      </c>
      <c r="C37" s="136">
        <f>C38</f>
        <v>2232900</v>
      </c>
      <c r="D37" s="136">
        <f>D38</f>
        <v>2289400</v>
      </c>
    </row>
    <row r="38" spans="1:4" ht="47.25">
      <c r="A38" s="79" t="s">
        <v>18</v>
      </c>
      <c r="B38" s="80" t="s">
        <v>69</v>
      </c>
      <c r="C38" s="134">
        <f>C39+C42+C45+C48</f>
        <v>2232900</v>
      </c>
      <c r="D38" s="134">
        <f>D39+D42+D45</f>
        <v>2289400</v>
      </c>
    </row>
    <row r="39" spans="1:4" ht="31.5">
      <c r="A39" s="84" t="s">
        <v>19</v>
      </c>
      <c r="B39" s="80" t="s">
        <v>70</v>
      </c>
      <c r="C39" s="134">
        <f>C40</f>
        <v>819000</v>
      </c>
      <c r="D39" s="134">
        <v>799500</v>
      </c>
    </row>
    <row r="40" spans="1:4" ht="31.5">
      <c r="A40" s="85" t="s">
        <v>20</v>
      </c>
      <c r="B40" s="80" t="s">
        <v>71</v>
      </c>
      <c r="C40" s="134">
        <v>819000</v>
      </c>
      <c r="D40" s="134">
        <v>799500</v>
      </c>
    </row>
    <row r="41" spans="1:4" ht="31.5">
      <c r="A41" s="86" t="s">
        <v>67</v>
      </c>
      <c r="B41" s="80" t="s">
        <v>73</v>
      </c>
      <c r="C41" s="134">
        <v>819000</v>
      </c>
      <c r="D41" s="134">
        <v>799500</v>
      </c>
    </row>
    <row r="42" spans="1:4" ht="47.25">
      <c r="A42" s="84" t="s">
        <v>21</v>
      </c>
      <c r="B42" s="80" t="s">
        <v>74</v>
      </c>
      <c r="C42" s="134">
        <v>1373500</v>
      </c>
      <c r="D42" s="134">
        <f>D43</f>
        <v>1449400</v>
      </c>
    </row>
    <row r="43" spans="1:4">
      <c r="A43" s="87" t="s">
        <v>139</v>
      </c>
      <c r="B43" s="88" t="s">
        <v>140</v>
      </c>
      <c r="C43" s="134">
        <v>1373500</v>
      </c>
      <c r="D43" s="134">
        <v>1449400</v>
      </c>
    </row>
    <row r="44" spans="1:4">
      <c r="A44" s="89" t="s">
        <v>136</v>
      </c>
      <c r="B44" s="88" t="s">
        <v>135</v>
      </c>
      <c r="C44" s="134">
        <v>1373500</v>
      </c>
      <c r="D44" s="134">
        <v>1449400</v>
      </c>
    </row>
    <row r="45" spans="1:4" ht="31.5">
      <c r="A45" s="84" t="s">
        <v>22</v>
      </c>
      <c r="B45" s="80" t="s">
        <v>72</v>
      </c>
      <c r="C45" s="134">
        <f>C46+C47</f>
        <v>40400</v>
      </c>
      <c r="D45" s="134">
        <f>D46+D47</f>
        <v>40500</v>
      </c>
    </row>
    <row r="46" spans="1:4" ht="47.25">
      <c r="A46" s="89" t="s">
        <v>141</v>
      </c>
      <c r="B46" s="80" t="s">
        <v>137</v>
      </c>
      <c r="C46" s="134">
        <v>39700</v>
      </c>
      <c r="D46" s="134">
        <v>39800</v>
      </c>
    </row>
    <row r="47" spans="1:4" ht="47.25">
      <c r="A47" s="91" t="s">
        <v>171</v>
      </c>
      <c r="B47" s="88" t="s">
        <v>172</v>
      </c>
      <c r="C47" s="134">
        <v>700</v>
      </c>
      <c r="D47" s="134">
        <v>700</v>
      </c>
    </row>
    <row r="48" spans="1:4" hidden="1">
      <c r="A48" s="91"/>
      <c r="B48" s="88" t="s">
        <v>174</v>
      </c>
      <c r="C48" s="134"/>
      <c r="D48" s="134"/>
    </row>
    <row r="49" spans="1:5">
      <c r="A49" s="92" t="s">
        <v>24</v>
      </c>
      <c r="B49" s="83"/>
      <c r="C49" s="136">
        <f>C11+C37</f>
        <v>2636700</v>
      </c>
      <c r="D49" s="136">
        <f>D11+D37</f>
        <v>2672400</v>
      </c>
    </row>
    <row r="50" spans="1:5">
      <c r="C50" s="128"/>
      <c r="D50" s="128"/>
    </row>
    <row r="52" spans="1:5">
      <c r="C52" s="93"/>
      <c r="D52" s="93"/>
    </row>
    <row r="53" spans="1:5" ht="18.75">
      <c r="A53" s="96" t="s">
        <v>177</v>
      </c>
      <c r="B53" s="96"/>
      <c r="C53" s="96"/>
      <c r="D53" s="96" t="s">
        <v>182</v>
      </c>
      <c r="E53" s="95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topLeftCell="B1" workbookViewId="0">
      <selection activeCell="C2" sqref="C2"/>
    </sheetView>
  </sheetViews>
  <sheetFormatPr defaultRowHeight="15.75"/>
  <cols>
    <col min="1" max="1" width="18.5703125" style="185" customWidth="1"/>
    <col min="2" max="2" width="28.28515625" style="185" customWidth="1"/>
    <col min="3" max="3" width="57.5703125" style="185" customWidth="1"/>
    <col min="4" max="4" width="0.140625" style="100" hidden="1" customWidth="1"/>
    <col min="5" max="9" width="9.140625" style="100" hidden="1" customWidth="1"/>
    <col min="10" max="10" width="8.5703125" style="100" hidden="1" customWidth="1"/>
    <col min="11" max="14" width="9.140625" style="100" hidden="1" customWidth="1"/>
    <col min="15" max="15" width="0.140625" style="100" customWidth="1"/>
    <col min="16" max="16" width="8.28515625" style="100" hidden="1" customWidth="1"/>
    <col min="17" max="21" width="9.140625" style="100" hidden="1" customWidth="1"/>
    <col min="22" max="16384" width="9.140625" style="100"/>
  </cols>
  <sheetData>
    <row r="1" spans="1:3">
      <c r="A1" s="184"/>
      <c r="C1" s="186" t="s">
        <v>270</v>
      </c>
    </row>
    <row r="2" spans="1:3">
      <c r="A2" s="184"/>
      <c r="C2" s="186" t="s">
        <v>786</v>
      </c>
    </row>
    <row r="3" spans="1:3">
      <c r="A3" s="184"/>
      <c r="C3" s="223" t="s">
        <v>647</v>
      </c>
    </row>
    <row r="4" spans="1:3">
      <c r="A4" s="184"/>
      <c r="C4" s="223" t="s">
        <v>699</v>
      </c>
    </row>
    <row r="6" spans="1:3" ht="15">
      <c r="A6" s="571" t="s">
        <v>698</v>
      </c>
      <c r="B6" s="571"/>
      <c r="C6" s="571"/>
    </row>
    <row r="7" spans="1:3" ht="15.75" customHeight="1">
      <c r="A7" s="571"/>
      <c r="B7" s="571"/>
      <c r="C7" s="571"/>
    </row>
    <row r="8" spans="1:3" ht="15">
      <c r="A8" s="572"/>
      <c r="B8" s="572"/>
      <c r="C8" s="572"/>
    </row>
    <row r="9" spans="1:3" ht="35.25" customHeight="1">
      <c r="A9" s="573" t="s">
        <v>0</v>
      </c>
      <c r="B9" s="574"/>
      <c r="C9" s="575" t="s">
        <v>247</v>
      </c>
    </row>
    <row r="10" spans="1:3" ht="56.25" customHeight="1">
      <c r="A10" s="187" t="s">
        <v>248</v>
      </c>
      <c r="B10" s="188" t="s">
        <v>249</v>
      </c>
      <c r="C10" s="576"/>
    </row>
    <row r="11" spans="1:3" ht="33.75" customHeight="1">
      <c r="A11" s="189">
        <v>992</v>
      </c>
      <c r="B11" s="577" t="s">
        <v>648</v>
      </c>
      <c r="C11" s="578"/>
    </row>
    <row r="12" spans="1:3" ht="31.5">
      <c r="A12" s="189">
        <v>992</v>
      </c>
      <c r="B12" s="190" t="s">
        <v>649</v>
      </c>
      <c r="C12" s="191" t="s">
        <v>650</v>
      </c>
    </row>
    <row r="13" spans="1:3" ht="31.5">
      <c r="A13" s="189">
        <v>992</v>
      </c>
      <c r="B13" s="190" t="s">
        <v>783</v>
      </c>
      <c r="C13" s="191" t="s">
        <v>651</v>
      </c>
    </row>
    <row r="14" spans="1:3" ht="42" customHeight="1">
      <c r="A14" s="189">
        <v>992</v>
      </c>
      <c r="B14" s="190" t="s">
        <v>652</v>
      </c>
      <c r="C14" s="191" t="s">
        <v>653</v>
      </c>
    </row>
    <row r="15" spans="1:3" ht="31.5">
      <c r="A15" s="189">
        <v>992</v>
      </c>
      <c r="B15" s="190" t="s">
        <v>245</v>
      </c>
      <c r="C15" s="192" t="s">
        <v>244</v>
      </c>
    </row>
    <row r="16" spans="1:3">
      <c r="A16" s="189">
        <v>992</v>
      </c>
      <c r="B16" s="190" t="s">
        <v>246</v>
      </c>
      <c r="C16" s="192" t="s">
        <v>250</v>
      </c>
    </row>
    <row r="17" spans="1:3" ht="47.25">
      <c r="A17" s="189">
        <v>992</v>
      </c>
      <c r="B17" s="190" t="s">
        <v>779</v>
      </c>
      <c r="C17" s="193" t="s">
        <v>780</v>
      </c>
    </row>
    <row r="18" spans="1:3" ht="52.5" customHeight="1">
      <c r="A18" s="189">
        <v>992</v>
      </c>
      <c r="B18" s="190" t="s">
        <v>781</v>
      </c>
      <c r="C18" s="193" t="s">
        <v>782</v>
      </c>
    </row>
    <row r="19" spans="1:3">
      <c r="A19" s="189">
        <v>992</v>
      </c>
      <c r="B19" s="195" t="s">
        <v>565</v>
      </c>
      <c r="C19" s="194" t="s">
        <v>136</v>
      </c>
    </row>
    <row r="20" spans="1:3" ht="31.5">
      <c r="A20" s="189">
        <v>992</v>
      </c>
      <c r="B20" s="220" t="s">
        <v>563</v>
      </c>
      <c r="C20" s="221" t="s">
        <v>75</v>
      </c>
    </row>
    <row r="21" spans="1:3" ht="69.75" customHeight="1">
      <c r="A21" s="189">
        <v>992</v>
      </c>
      <c r="B21" s="196" t="s">
        <v>251</v>
      </c>
      <c r="C21" s="197" t="s">
        <v>252</v>
      </c>
    </row>
    <row r="22" spans="1:3" ht="47.25">
      <c r="A22" s="189">
        <v>992</v>
      </c>
      <c r="B22" s="220" t="s">
        <v>558</v>
      </c>
      <c r="C22" s="222" t="s">
        <v>141</v>
      </c>
    </row>
    <row r="23" spans="1:3" ht="47.25">
      <c r="A23" s="189">
        <v>992</v>
      </c>
      <c r="B23" s="220" t="s">
        <v>560</v>
      </c>
      <c r="C23" s="222" t="s">
        <v>173</v>
      </c>
    </row>
    <row r="26" spans="1:3" ht="112.5" customHeight="1">
      <c r="A26" s="579" t="s">
        <v>579</v>
      </c>
      <c r="B26" s="579"/>
      <c r="C26" s="198" t="s">
        <v>580</v>
      </c>
    </row>
  </sheetData>
  <mergeCells count="5">
    <mergeCell ref="A6:C8"/>
    <mergeCell ref="A9:B9"/>
    <mergeCell ref="C9:C10"/>
    <mergeCell ref="B11:C11"/>
    <mergeCell ref="A26:B26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C2" sqref="C2"/>
    </sheetView>
  </sheetViews>
  <sheetFormatPr defaultRowHeight="15.75"/>
  <cols>
    <col min="1" max="1" width="18.140625" style="185" customWidth="1"/>
    <col min="2" max="2" width="28.42578125" style="185" customWidth="1"/>
    <col min="3" max="3" width="58.28515625" style="185" customWidth="1"/>
  </cols>
  <sheetData>
    <row r="1" spans="1:3">
      <c r="A1" s="184"/>
      <c r="C1" s="186" t="s">
        <v>656</v>
      </c>
    </row>
    <row r="2" spans="1:3">
      <c r="A2" s="184"/>
      <c r="C2" s="186" t="s">
        <v>785</v>
      </c>
    </row>
    <row r="3" spans="1:3">
      <c r="A3" s="184"/>
      <c r="C3" s="186" t="s">
        <v>655</v>
      </c>
    </row>
    <row r="4" spans="1:3">
      <c r="A4" s="184"/>
      <c r="C4" s="223" t="s">
        <v>700</v>
      </c>
    </row>
    <row r="6" spans="1:3" ht="47.25" customHeight="1">
      <c r="A6" s="571" t="s">
        <v>701</v>
      </c>
      <c r="B6" s="571"/>
      <c r="C6" s="571"/>
    </row>
    <row r="7" spans="1:3" ht="15.75" customHeight="1">
      <c r="A7" s="571"/>
      <c r="B7" s="571"/>
      <c r="C7" s="571"/>
    </row>
    <row r="8" spans="1:3" ht="15.75" customHeight="1">
      <c r="A8" s="572"/>
      <c r="B8" s="572"/>
      <c r="C8" s="572"/>
    </row>
    <row r="9" spans="1:3" ht="35.25" customHeight="1">
      <c r="A9" s="573" t="s">
        <v>0</v>
      </c>
      <c r="B9" s="574"/>
      <c r="C9" s="575" t="s">
        <v>256</v>
      </c>
    </row>
    <row r="10" spans="1:3" ht="63">
      <c r="A10" s="205" t="s">
        <v>257</v>
      </c>
      <c r="B10" s="204" t="s">
        <v>258</v>
      </c>
      <c r="C10" s="576"/>
    </row>
    <row r="11" spans="1:3" ht="33.75" customHeight="1">
      <c r="A11" s="189">
        <v>992</v>
      </c>
      <c r="B11" s="577" t="s">
        <v>648</v>
      </c>
      <c r="C11" s="578"/>
    </row>
    <row r="12" spans="1:3" ht="47.25">
      <c r="A12" s="189">
        <v>992</v>
      </c>
      <c r="B12" s="206" t="s">
        <v>259</v>
      </c>
      <c r="C12" s="192" t="s">
        <v>688</v>
      </c>
    </row>
    <row r="13" spans="1:3" ht="53.25" customHeight="1">
      <c r="A13" s="189">
        <v>992</v>
      </c>
      <c r="B13" s="206" t="s">
        <v>260</v>
      </c>
      <c r="C13" s="536" t="s">
        <v>689</v>
      </c>
    </row>
    <row r="14" spans="1:3" ht="47.25">
      <c r="A14" s="189">
        <v>992</v>
      </c>
      <c r="B14" s="206" t="s">
        <v>261</v>
      </c>
      <c r="C14" s="192" t="s">
        <v>690</v>
      </c>
    </row>
    <row r="15" spans="1:3" ht="47.25">
      <c r="A15" s="189">
        <v>992</v>
      </c>
      <c r="B15" s="206" t="s">
        <v>262</v>
      </c>
      <c r="C15" s="192" t="s">
        <v>691</v>
      </c>
    </row>
    <row r="16" spans="1:3" ht="31.5">
      <c r="A16" s="189">
        <v>992</v>
      </c>
      <c r="B16" s="206" t="s">
        <v>263</v>
      </c>
      <c r="C16" s="192" t="s">
        <v>745</v>
      </c>
    </row>
    <row r="17" spans="1:3" ht="31.5">
      <c r="A17" s="189">
        <v>992</v>
      </c>
      <c r="B17" s="206" t="s">
        <v>264</v>
      </c>
      <c r="C17" s="192" t="s">
        <v>746</v>
      </c>
    </row>
    <row r="18" spans="1:3" ht="47.25">
      <c r="A18" s="189">
        <v>992</v>
      </c>
      <c r="B18" s="206" t="s">
        <v>265</v>
      </c>
      <c r="C18" s="192" t="s">
        <v>747</v>
      </c>
    </row>
    <row r="19" spans="1:3" ht="78.75" customHeight="1">
      <c r="A19" s="580" t="s">
        <v>654</v>
      </c>
      <c r="B19" s="580"/>
      <c r="C19" s="200" t="s">
        <v>580</v>
      </c>
    </row>
  </sheetData>
  <mergeCells count="5">
    <mergeCell ref="B11:C11"/>
    <mergeCell ref="A19:B19"/>
    <mergeCell ref="A6:C8"/>
    <mergeCell ref="A9:B9"/>
    <mergeCell ref="C9:C10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0"/>
  <sheetViews>
    <sheetView topLeftCell="A31" workbookViewId="0">
      <selection activeCell="C22" sqref="C22"/>
    </sheetView>
  </sheetViews>
  <sheetFormatPr defaultRowHeight="15.75"/>
  <cols>
    <col min="1" max="1" width="57.5703125" style="217" customWidth="1"/>
    <col min="2" max="2" width="22.7109375" style="217" customWidth="1"/>
    <col min="3" max="3" width="22.28515625" style="217" customWidth="1"/>
    <col min="4" max="4" width="0.140625" style="217" customWidth="1"/>
    <col min="5" max="5" width="15.42578125" style="6" hidden="1" customWidth="1"/>
  </cols>
  <sheetData>
    <row r="1" spans="1:5">
      <c r="A1" s="583" t="s">
        <v>657</v>
      </c>
      <c r="B1" s="584"/>
      <c r="C1" s="584"/>
      <c r="D1" s="5"/>
    </row>
    <row r="2" spans="1:5">
      <c r="A2" s="583" t="s">
        <v>784</v>
      </c>
      <c r="B2" s="584"/>
      <c r="C2" s="584"/>
      <c r="D2" s="5"/>
    </row>
    <row r="3" spans="1:5">
      <c r="A3" s="583" t="s">
        <v>637</v>
      </c>
      <c r="B3" s="584"/>
      <c r="C3" s="584"/>
      <c r="D3" s="5"/>
    </row>
    <row r="4" spans="1:5">
      <c r="A4" s="583" t="s">
        <v>737</v>
      </c>
      <c r="B4" s="584"/>
      <c r="C4" s="584"/>
      <c r="D4" s="5"/>
    </row>
    <row r="6" spans="1:5">
      <c r="A6" s="581" t="s">
        <v>78</v>
      </c>
      <c r="B6" s="582"/>
      <c r="C6" s="582"/>
      <c r="D6" s="582"/>
      <c r="E6" s="582"/>
    </row>
    <row r="7" spans="1:5" ht="32.25" customHeight="1">
      <c r="A7" s="581" t="s">
        <v>738</v>
      </c>
      <c r="B7" s="581"/>
      <c r="C7" s="581"/>
      <c r="D7" s="581"/>
      <c r="E7" s="581"/>
    </row>
    <row r="8" spans="1:5">
      <c r="A8" s="216"/>
    </row>
    <row r="9" spans="1:5">
      <c r="A9" s="8" t="s">
        <v>79</v>
      </c>
      <c r="B9" s="8" t="s">
        <v>79</v>
      </c>
      <c r="C9" s="47" t="s">
        <v>134</v>
      </c>
      <c r="D9" s="8"/>
      <c r="E9" s="8" t="s">
        <v>148</v>
      </c>
    </row>
    <row r="10" spans="1:5" ht="15">
      <c r="A10" s="157" t="s">
        <v>80</v>
      </c>
      <c r="B10" s="157" t="s">
        <v>81</v>
      </c>
      <c r="C10" s="157" t="s">
        <v>295</v>
      </c>
      <c r="D10" s="176"/>
      <c r="E10" s="176" t="s">
        <v>241</v>
      </c>
    </row>
    <row r="11" spans="1:5" ht="15">
      <c r="A11" s="155" t="s">
        <v>82</v>
      </c>
      <c r="B11" s="238" t="s">
        <v>83</v>
      </c>
      <c r="C11" s="252">
        <f>C12+C13+C14+C16+C17+C18</f>
        <v>5596625.2799999993</v>
      </c>
      <c r="D11" s="210">
        <f>D18+D17+D14+D13+D12</f>
        <v>1670640</v>
      </c>
      <c r="E11" s="211">
        <f>SUM(E12:E18)</f>
        <v>1609030</v>
      </c>
    </row>
    <row r="12" spans="1:5" ht="30">
      <c r="A12" s="156" t="s">
        <v>84</v>
      </c>
      <c r="B12" s="239" t="s">
        <v>85</v>
      </c>
      <c r="C12" s="240">
        <v>742101</v>
      </c>
      <c r="D12" s="207">
        <v>358140</v>
      </c>
      <c r="E12" s="212">
        <v>295330</v>
      </c>
    </row>
    <row r="13" spans="1:5" ht="45">
      <c r="A13" s="156" t="s">
        <v>86</v>
      </c>
      <c r="B13" s="239" t="s">
        <v>87</v>
      </c>
      <c r="C13" s="240">
        <v>3890493.28</v>
      </c>
      <c r="D13" s="207">
        <v>1218200</v>
      </c>
      <c r="E13" s="212">
        <v>1219400</v>
      </c>
    </row>
    <row r="14" spans="1:5" ht="45">
      <c r="A14" s="156" t="s">
        <v>88</v>
      </c>
      <c r="B14" s="239" t="s">
        <v>89</v>
      </c>
      <c r="C14" s="253">
        <v>731531</v>
      </c>
      <c r="D14" s="207">
        <v>90700</v>
      </c>
      <c r="E14" s="212">
        <v>90700</v>
      </c>
    </row>
    <row r="15" spans="1:5" ht="60" hidden="1">
      <c r="A15" s="156" t="s">
        <v>193</v>
      </c>
      <c r="B15" s="241" t="s">
        <v>194</v>
      </c>
      <c r="C15" s="242">
        <v>0</v>
      </c>
      <c r="D15" s="207" t="s">
        <v>238</v>
      </c>
      <c r="E15" s="207" t="s">
        <v>238</v>
      </c>
    </row>
    <row r="16" spans="1:5" ht="15">
      <c r="A16" s="156" t="s">
        <v>193</v>
      </c>
      <c r="B16" s="241" t="s">
        <v>194</v>
      </c>
      <c r="C16" s="242">
        <v>225800</v>
      </c>
      <c r="D16" s="207"/>
      <c r="E16" s="207"/>
    </row>
    <row r="17" spans="1:5" ht="15">
      <c r="A17" s="156" t="s">
        <v>90</v>
      </c>
      <c r="B17" s="239" t="s">
        <v>91</v>
      </c>
      <c r="C17" s="240">
        <v>1000</v>
      </c>
      <c r="D17" s="207">
        <v>3000</v>
      </c>
      <c r="E17" s="212">
        <v>3000</v>
      </c>
    </row>
    <row r="18" spans="1:5" ht="15">
      <c r="A18" s="158" t="s">
        <v>202</v>
      </c>
      <c r="B18" s="241" t="s">
        <v>199</v>
      </c>
      <c r="C18" s="242">
        <v>5700</v>
      </c>
      <c r="D18" s="207">
        <v>600</v>
      </c>
      <c r="E18" s="212">
        <v>600</v>
      </c>
    </row>
    <row r="19" spans="1:5" ht="15">
      <c r="A19" s="155" t="s">
        <v>146</v>
      </c>
      <c r="B19" s="243" t="s">
        <v>147</v>
      </c>
      <c r="C19" s="244">
        <f>C20</f>
        <v>142800</v>
      </c>
      <c r="D19" s="213">
        <v>35100</v>
      </c>
      <c r="E19" s="214">
        <f>E20</f>
        <v>35100</v>
      </c>
    </row>
    <row r="20" spans="1:5" ht="18" customHeight="1">
      <c r="A20" s="156" t="s">
        <v>145</v>
      </c>
      <c r="B20" s="241" t="s">
        <v>144</v>
      </c>
      <c r="C20" s="242">
        <v>142800</v>
      </c>
      <c r="D20" s="207" t="s">
        <v>237</v>
      </c>
      <c r="E20" s="212">
        <v>35100</v>
      </c>
    </row>
    <row r="21" spans="1:5" ht="28.5">
      <c r="A21" s="155" t="s">
        <v>92</v>
      </c>
      <c r="B21" s="238" t="s">
        <v>93</v>
      </c>
      <c r="C21" s="244">
        <v>31600</v>
      </c>
      <c r="D21" s="213">
        <v>30000</v>
      </c>
      <c r="E21" s="214">
        <v>30000</v>
      </c>
    </row>
    <row r="22" spans="1:5" ht="30">
      <c r="A22" s="156" t="s">
        <v>94</v>
      </c>
      <c r="B22" s="239" t="s">
        <v>95</v>
      </c>
      <c r="C22" s="240">
        <v>1000</v>
      </c>
      <c r="D22" s="207">
        <v>10000</v>
      </c>
      <c r="E22" s="212">
        <v>10000</v>
      </c>
    </row>
    <row r="23" spans="1:5" ht="15">
      <c r="A23" s="156" t="s">
        <v>96</v>
      </c>
      <c r="B23" s="239" t="s">
        <v>97</v>
      </c>
      <c r="C23" s="240">
        <v>30000</v>
      </c>
      <c r="D23" s="207">
        <v>20000</v>
      </c>
      <c r="E23" s="212">
        <v>20000</v>
      </c>
    </row>
    <row r="24" spans="1:5" ht="15">
      <c r="A24" s="155" t="s">
        <v>98</v>
      </c>
      <c r="B24" s="238" t="s">
        <v>99</v>
      </c>
      <c r="C24" s="244">
        <f>C25+C26</f>
        <v>502132.96</v>
      </c>
      <c r="D24" s="213">
        <f>D25</f>
        <v>350000</v>
      </c>
      <c r="E24" s="214">
        <f>E25</f>
        <v>350000</v>
      </c>
    </row>
    <row r="25" spans="1:5" ht="15">
      <c r="A25" s="156" t="s">
        <v>100</v>
      </c>
      <c r="B25" s="239" t="s">
        <v>101</v>
      </c>
      <c r="C25" s="240">
        <v>501132.96</v>
      </c>
      <c r="D25" s="207">
        <v>350000</v>
      </c>
      <c r="E25" s="212">
        <v>350000</v>
      </c>
    </row>
    <row r="26" spans="1:5" ht="15">
      <c r="A26" s="156" t="s">
        <v>299</v>
      </c>
      <c r="B26" s="241" t="s">
        <v>298</v>
      </c>
      <c r="C26" s="240">
        <v>1000</v>
      </c>
      <c r="D26" s="207"/>
      <c r="E26" s="212"/>
    </row>
    <row r="27" spans="1:5" ht="15">
      <c r="A27" s="155" t="s">
        <v>102</v>
      </c>
      <c r="B27" s="238" t="s">
        <v>103</v>
      </c>
      <c r="C27" s="244">
        <f>C28</f>
        <v>244020.67</v>
      </c>
      <c r="D27" s="213">
        <f>D28</f>
        <v>67400</v>
      </c>
      <c r="E27" s="214">
        <f>E28</f>
        <v>65400</v>
      </c>
    </row>
    <row r="28" spans="1:5" ht="15">
      <c r="A28" s="156" t="s">
        <v>111</v>
      </c>
      <c r="B28" s="241" t="s">
        <v>112</v>
      </c>
      <c r="C28" s="240">
        <v>244020.67</v>
      </c>
      <c r="D28" s="207">
        <v>67400</v>
      </c>
      <c r="E28" s="212">
        <v>65400</v>
      </c>
    </row>
    <row r="29" spans="1:5" ht="15">
      <c r="A29" s="155" t="s">
        <v>300</v>
      </c>
      <c r="B29" s="243" t="s">
        <v>267</v>
      </c>
      <c r="C29" s="244">
        <f>C31+C30</f>
        <v>13000</v>
      </c>
      <c r="D29" s="213">
        <f>D31</f>
        <v>1000</v>
      </c>
      <c r="E29" s="214">
        <f>E31</f>
        <v>1000</v>
      </c>
    </row>
    <row r="30" spans="1:5" ht="30">
      <c r="A30" s="156" t="s">
        <v>302</v>
      </c>
      <c r="B30" s="241" t="s">
        <v>301</v>
      </c>
      <c r="C30" s="240">
        <v>10000</v>
      </c>
      <c r="D30" s="213"/>
      <c r="E30" s="214"/>
    </row>
    <row r="31" spans="1:5" ht="18" customHeight="1">
      <c r="A31" s="175" t="s">
        <v>242</v>
      </c>
      <c r="B31" s="245" t="s">
        <v>266</v>
      </c>
      <c r="C31" s="240">
        <v>3000</v>
      </c>
      <c r="D31" s="207">
        <v>1000</v>
      </c>
      <c r="E31" s="212">
        <v>1000</v>
      </c>
    </row>
    <row r="32" spans="1:5" ht="15">
      <c r="A32" s="155" t="s">
        <v>106</v>
      </c>
      <c r="B32" s="238" t="s">
        <v>107</v>
      </c>
      <c r="C32" s="244">
        <v>762216.33</v>
      </c>
      <c r="D32" s="213" t="e">
        <f>D33+#REF!</f>
        <v>#REF!</v>
      </c>
      <c r="E32" s="214" t="e">
        <f>E33+#REF!</f>
        <v>#REF!</v>
      </c>
    </row>
    <row r="33" spans="1:5" ht="15">
      <c r="A33" s="156" t="s">
        <v>108</v>
      </c>
      <c r="B33" s="239" t="s">
        <v>109</v>
      </c>
      <c r="C33" s="240">
        <v>762216.33</v>
      </c>
      <c r="D33" s="207">
        <v>166000</v>
      </c>
      <c r="E33" s="212">
        <v>172450</v>
      </c>
    </row>
    <row r="34" spans="1:5" ht="15">
      <c r="A34" s="155" t="s">
        <v>303</v>
      </c>
      <c r="B34" s="238">
        <v>1000</v>
      </c>
      <c r="C34" s="244">
        <f>C35</f>
        <v>152004</v>
      </c>
      <c r="D34" s="213">
        <f>D35</f>
        <v>45000</v>
      </c>
      <c r="E34" s="214">
        <f>E35</f>
        <v>45000</v>
      </c>
    </row>
    <row r="35" spans="1:5" ht="15">
      <c r="A35" s="156" t="s">
        <v>185</v>
      </c>
      <c r="B35" s="239">
        <v>1001</v>
      </c>
      <c r="C35" s="240">
        <v>152004</v>
      </c>
      <c r="D35" s="207">
        <v>45000</v>
      </c>
      <c r="E35" s="212">
        <v>45000</v>
      </c>
    </row>
    <row r="36" spans="1:5" ht="15">
      <c r="A36" s="155" t="s">
        <v>634</v>
      </c>
      <c r="B36" s="238">
        <v>1100</v>
      </c>
      <c r="C36" s="244">
        <f>C37</f>
        <v>1000</v>
      </c>
      <c r="D36" s="207"/>
      <c r="E36" s="212"/>
    </row>
    <row r="37" spans="1:5" ht="15">
      <c r="A37" s="156" t="s">
        <v>396</v>
      </c>
      <c r="B37" s="239">
        <v>1101</v>
      </c>
      <c r="C37" s="240">
        <v>1000</v>
      </c>
      <c r="D37" s="207"/>
      <c r="E37" s="212"/>
    </row>
    <row r="38" spans="1:5" ht="15">
      <c r="A38" s="155" t="s">
        <v>110</v>
      </c>
      <c r="B38" s="238"/>
      <c r="C38" s="246">
        <f>C11+C19+C21+C24+C27+C29+C32+C34+C36</f>
        <v>7445399.2399999993</v>
      </c>
      <c r="D38" s="208" t="e">
        <f>D11+D19+D21+D24+#REF!+D32+D34+D27</f>
        <v>#REF!</v>
      </c>
      <c r="E38" s="209" t="e">
        <f>E11+E19+E21+E24+#REF!+E32+E34+E27</f>
        <v>#REF!</v>
      </c>
    </row>
    <row r="39" spans="1:5">
      <c r="E39" s="129"/>
    </row>
    <row r="40" spans="1:5" ht="18.75">
      <c r="A40" s="1" t="s">
        <v>579</v>
      </c>
      <c r="C40" s="254" t="s">
        <v>580</v>
      </c>
      <c r="E40" s="3" t="s">
        <v>182</v>
      </c>
    </row>
  </sheetData>
  <mergeCells count="6">
    <mergeCell ref="A6:E6"/>
    <mergeCell ref="A7:E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workbookViewId="0">
      <selection activeCell="E28" sqref="E28"/>
    </sheetView>
  </sheetViews>
  <sheetFormatPr defaultRowHeight="15.75"/>
  <cols>
    <col min="1" max="1" width="49.7109375" style="4" customWidth="1"/>
    <col min="2" max="2" width="13.28515625" style="4" customWidth="1"/>
    <col min="3" max="3" width="18.7109375" style="154" hidden="1" customWidth="1"/>
    <col min="4" max="4" width="15.7109375" style="154" customWidth="1"/>
    <col min="5" max="5" width="18.85546875" style="6" customWidth="1"/>
    <col min="6" max="7" width="9.140625" hidden="1" customWidth="1"/>
  </cols>
  <sheetData>
    <row r="1" spans="1:5">
      <c r="A1" s="583" t="s">
        <v>658</v>
      </c>
      <c r="B1" s="584"/>
      <c r="C1" s="584"/>
      <c r="D1" s="584"/>
      <c r="E1" s="584"/>
    </row>
    <row r="2" spans="1:5">
      <c r="A2" s="583" t="s">
        <v>765</v>
      </c>
      <c r="B2" s="584"/>
      <c r="C2" s="584"/>
      <c r="D2" s="584"/>
      <c r="E2" s="584"/>
    </row>
    <row r="3" spans="1:5">
      <c r="A3" s="583" t="s">
        <v>638</v>
      </c>
      <c r="B3" s="584"/>
      <c r="C3" s="584"/>
      <c r="D3" s="584"/>
      <c r="E3" s="584"/>
    </row>
    <row r="4" spans="1:5">
      <c r="A4" s="583" t="s">
        <v>739</v>
      </c>
      <c r="B4" s="584"/>
      <c r="C4" s="584"/>
      <c r="D4" s="584"/>
      <c r="E4" s="584"/>
    </row>
    <row r="6" spans="1:5">
      <c r="A6" s="581" t="s">
        <v>78</v>
      </c>
      <c r="B6" s="582"/>
      <c r="C6" s="582"/>
      <c r="D6" s="582"/>
      <c r="E6" s="582"/>
    </row>
    <row r="7" spans="1:5" ht="32.25" customHeight="1">
      <c r="A7" s="581" t="s">
        <v>664</v>
      </c>
      <c r="B7" s="581"/>
      <c r="C7" s="581"/>
      <c r="D7" s="581"/>
      <c r="E7" s="581"/>
    </row>
    <row r="8" spans="1:5">
      <c r="A8" s="7"/>
    </row>
    <row r="9" spans="1:5">
      <c r="A9" s="8" t="s">
        <v>79</v>
      </c>
      <c r="B9" s="8" t="s">
        <v>79</v>
      </c>
      <c r="C9" s="8"/>
      <c r="D9" s="8"/>
      <c r="E9" s="8" t="s">
        <v>148</v>
      </c>
    </row>
    <row r="10" spans="1:5" ht="15">
      <c r="A10" s="157" t="s">
        <v>80</v>
      </c>
      <c r="B10" s="157" t="s">
        <v>81</v>
      </c>
      <c r="C10" s="157" t="s">
        <v>241</v>
      </c>
      <c r="D10" s="157" t="s">
        <v>636</v>
      </c>
      <c r="E10" s="157" t="s">
        <v>697</v>
      </c>
    </row>
    <row r="11" spans="1:5" ht="15">
      <c r="A11" s="155" t="s">
        <v>82</v>
      </c>
      <c r="B11" s="238" t="s">
        <v>83</v>
      </c>
      <c r="C11" s="252">
        <f>C12+C13+C14+C16+C17</f>
        <v>4368023.87</v>
      </c>
      <c r="D11" s="252">
        <f>D12+D13+D14+D16+D17</f>
        <v>3500022</v>
      </c>
      <c r="E11" s="252">
        <f>E12+E13+E14+E16+E17</f>
        <v>3462194</v>
      </c>
    </row>
    <row r="12" spans="1:5" ht="45">
      <c r="A12" s="156" t="s">
        <v>84</v>
      </c>
      <c r="B12" s="239" t="s">
        <v>85</v>
      </c>
      <c r="C12" s="240">
        <v>601370</v>
      </c>
      <c r="D12" s="240">
        <v>740101</v>
      </c>
      <c r="E12" s="240">
        <v>740101</v>
      </c>
    </row>
    <row r="13" spans="1:5" ht="59.25" customHeight="1">
      <c r="A13" s="156" t="s">
        <v>86</v>
      </c>
      <c r="B13" s="239" t="s">
        <v>87</v>
      </c>
      <c r="C13" s="240">
        <v>3118703.95</v>
      </c>
      <c r="D13" s="240">
        <v>2026690</v>
      </c>
      <c r="E13" s="240">
        <v>1988862</v>
      </c>
    </row>
    <row r="14" spans="1:5" ht="49.5" customHeight="1">
      <c r="A14" s="156" t="s">
        <v>88</v>
      </c>
      <c r="B14" s="239" t="s">
        <v>89</v>
      </c>
      <c r="C14" s="253">
        <v>644249.92000000004</v>
      </c>
      <c r="D14" s="253">
        <v>731531</v>
      </c>
      <c r="E14" s="253">
        <v>731531</v>
      </c>
    </row>
    <row r="15" spans="1:5" ht="15" hidden="1">
      <c r="A15" s="156" t="s">
        <v>193</v>
      </c>
      <c r="B15" s="241" t="s">
        <v>194</v>
      </c>
      <c r="C15" s="242">
        <v>0</v>
      </c>
      <c r="D15" s="242">
        <v>0</v>
      </c>
      <c r="E15" s="242">
        <v>0</v>
      </c>
    </row>
    <row r="16" spans="1:5" ht="15">
      <c r="A16" s="156" t="s">
        <v>90</v>
      </c>
      <c r="B16" s="239" t="s">
        <v>91</v>
      </c>
      <c r="C16" s="240">
        <v>3000</v>
      </c>
      <c r="D16" s="240">
        <v>1000</v>
      </c>
      <c r="E16" s="240">
        <v>1000</v>
      </c>
    </row>
    <row r="17" spans="1:5" ht="15">
      <c r="A17" s="158" t="s">
        <v>202</v>
      </c>
      <c r="B17" s="241" t="s">
        <v>199</v>
      </c>
      <c r="C17" s="242">
        <v>700</v>
      </c>
      <c r="D17" s="242">
        <v>700</v>
      </c>
      <c r="E17" s="242">
        <v>700</v>
      </c>
    </row>
    <row r="18" spans="1:5" ht="15">
      <c r="A18" s="155" t="s">
        <v>146</v>
      </c>
      <c r="B18" s="243" t="s">
        <v>147</v>
      </c>
      <c r="C18" s="244">
        <f>C19</f>
        <v>126100</v>
      </c>
      <c r="D18" s="244">
        <f>D19</f>
        <v>147700</v>
      </c>
      <c r="E18" s="244">
        <v>153100</v>
      </c>
    </row>
    <row r="19" spans="1:5" ht="15" customHeight="1">
      <c r="A19" s="156" t="s">
        <v>145</v>
      </c>
      <c r="B19" s="241" t="s">
        <v>144</v>
      </c>
      <c r="C19" s="242">
        <v>126100</v>
      </c>
      <c r="D19" s="242">
        <v>147700</v>
      </c>
      <c r="E19" s="242">
        <v>153100</v>
      </c>
    </row>
    <row r="20" spans="1:5" ht="32.25" customHeight="1">
      <c r="A20" s="155" t="s">
        <v>92</v>
      </c>
      <c r="B20" s="238" t="s">
        <v>93</v>
      </c>
      <c r="C20" s="244">
        <f>C21+C22</f>
        <v>55200</v>
      </c>
      <c r="D20" s="244">
        <f>D21+D22</f>
        <v>26000</v>
      </c>
      <c r="E20" s="244">
        <f>E21+E22</f>
        <v>26000</v>
      </c>
    </row>
    <row r="21" spans="1:5" ht="45" customHeight="1">
      <c r="A21" s="156" t="s">
        <v>94</v>
      </c>
      <c r="B21" s="239" t="s">
        <v>95</v>
      </c>
      <c r="C21" s="240">
        <v>31600</v>
      </c>
      <c r="D21" s="240">
        <v>1000</v>
      </c>
      <c r="E21" s="240">
        <v>1000</v>
      </c>
    </row>
    <row r="22" spans="1:5" ht="15">
      <c r="A22" s="156" t="s">
        <v>96</v>
      </c>
      <c r="B22" s="239" t="s">
        <v>97</v>
      </c>
      <c r="C22" s="240">
        <v>23600</v>
      </c>
      <c r="D22" s="240">
        <v>25000</v>
      </c>
      <c r="E22" s="240">
        <v>25000</v>
      </c>
    </row>
    <row r="23" spans="1:5" ht="15">
      <c r="A23" s="155" t="s">
        <v>98</v>
      </c>
      <c r="B23" s="238" t="s">
        <v>99</v>
      </c>
      <c r="C23" s="244">
        <f>C24+C25</f>
        <v>294885.67</v>
      </c>
      <c r="D23" s="244">
        <f>D24+D25</f>
        <v>247730</v>
      </c>
      <c r="E23" s="244">
        <f>E24+E25</f>
        <v>267320</v>
      </c>
    </row>
    <row r="24" spans="1:5" ht="15">
      <c r="A24" s="156" t="s">
        <v>100</v>
      </c>
      <c r="B24" s="239" t="s">
        <v>101</v>
      </c>
      <c r="C24" s="240">
        <v>293885.67</v>
      </c>
      <c r="D24" s="240">
        <v>246730</v>
      </c>
      <c r="E24" s="240">
        <v>266320</v>
      </c>
    </row>
    <row r="25" spans="1:5" ht="15" customHeight="1">
      <c r="A25" s="156" t="s">
        <v>299</v>
      </c>
      <c r="B25" s="241" t="s">
        <v>298</v>
      </c>
      <c r="C25" s="240">
        <v>1000</v>
      </c>
      <c r="D25" s="240">
        <v>1000</v>
      </c>
      <c r="E25" s="240">
        <v>1000</v>
      </c>
    </row>
    <row r="26" spans="1:5" ht="18" customHeight="1">
      <c r="A26" s="155" t="s">
        <v>102</v>
      </c>
      <c r="B26" s="238" t="s">
        <v>103</v>
      </c>
      <c r="C26" s="244">
        <f>C27</f>
        <v>75514</v>
      </c>
      <c r="D26" s="244">
        <v>330150</v>
      </c>
      <c r="E26" s="244">
        <f>E27</f>
        <v>330150</v>
      </c>
    </row>
    <row r="27" spans="1:5" ht="15">
      <c r="A27" s="156" t="s">
        <v>111</v>
      </c>
      <c r="B27" s="241" t="s">
        <v>112</v>
      </c>
      <c r="C27" s="240">
        <v>75514</v>
      </c>
      <c r="D27" s="240">
        <v>229100</v>
      </c>
      <c r="E27" s="240">
        <v>330150</v>
      </c>
    </row>
    <row r="28" spans="1:5" ht="15">
      <c r="A28" s="155" t="s">
        <v>300</v>
      </c>
      <c r="B28" s="243" t="s">
        <v>267</v>
      </c>
      <c r="C28" s="244">
        <f>C30+C29</f>
        <v>34000</v>
      </c>
      <c r="D28" s="244">
        <f>D30+D29</f>
        <v>13000</v>
      </c>
      <c r="E28" s="244">
        <f>E30+E29</f>
        <v>13000</v>
      </c>
    </row>
    <row r="29" spans="1:5" ht="30">
      <c r="A29" s="156" t="s">
        <v>302</v>
      </c>
      <c r="B29" s="241" t="s">
        <v>301</v>
      </c>
      <c r="C29" s="240">
        <v>26000</v>
      </c>
      <c r="D29" s="240">
        <v>10000</v>
      </c>
      <c r="E29" s="240">
        <v>10000</v>
      </c>
    </row>
    <row r="30" spans="1:5" ht="15">
      <c r="A30" s="175" t="s">
        <v>242</v>
      </c>
      <c r="B30" s="245" t="s">
        <v>266</v>
      </c>
      <c r="C30" s="240">
        <v>8000</v>
      </c>
      <c r="D30" s="240">
        <v>3000</v>
      </c>
      <c r="E30" s="240">
        <v>3000</v>
      </c>
    </row>
    <row r="31" spans="1:5" ht="15">
      <c r="A31" s="155" t="s">
        <v>106</v>
      </c>
      <c r="B31" s="238" t="s">
        <v>107</v>
      </c>
      <c r="C31" s="244">
        <f>C32</f>
        <v>636462.13</v>
      </c>
      <c r="D31" s="244">
        <f>D32</f>
        <v>260400</v>
      </c>
      <c r="E31" s="244">
        <f>E32</f>
        <v>130200</v>
      </c>
    </row>
    <row r="32" spans="1:5" ht="15">
      <c r="A32" s="156" t="s">
        <v>108</v>
      </c>
      <c r="B32" s="239" t="s">
        <v>109</v>
      </c>
      <c r="C32" s="240">
        <v>636462.13</v>
      </c>
      <c r="D32" s="240">
        <v>260400</v>
      </c>
      <c r="E32" s="240">
        <v>130200</v>
      </c>
    </row>
    <row r="33" spans="1:5" ht="15">
      <c r="A33" s="155" t="s">
        <v>303</v>
      </c>
      <c r="B33" s="238">
        <v>1000</v>
      </c>
      <c r="C33" s="244">
        <f>C34</f>
        <v>139200</v>
      </c>
      <c r="D33" s="244">
        <f>D34</f>
        <v>156000</v>
      </c>
      <c r="E33" s="244">
        <f>E34</f>
        <v>156000</v>
      </c>
    </row>
    <row r="34" spans="1:5" ht="15">
      <c r="A34" s="156" t="s">
        <v>185</v>
      </c>
      <c r="B34" s="239">
        <v>1001</v>
      </c>
      <c r="C34" s="240">
        <v>139200</v>
      </c>
      <c r="D34" s="240">
        <v>156000</v>
      </c>
      <c r="E34" s="240">
        <v>156000</v>
      </c>
    </row>
    <row r="35" spans="1:5" ht="15">
      <c r="A35" s="155" t="s">
        <v>634</v>
      </c>
      <c r="B35" s="238">
        <v>1100</v>
      </c>
      <c r="C35" s="529"/>
      <c r="D35" s="244">
        <f>D36</f>
        <v>0</v>
      </c>
      <c r="E35" s="244">
        <f>E36</f>
        <v>0</v>
      </c>
    </row>
    <row r="36" spans="1:5" ht="15">
      <c r="A36" s="156" t="s">
        <v>635</v>
      </c>
      <c r="B36" s="239">
        <v>1101</v>
      </c>
      <c r="C36" s="528"/>
      <c r="D36" s="240">
        <v>0</v>
      </c>
      <c r="E36" s="240">
        <v>0</v>
      </c>
    </row>
    <row r="37" spans="1:5" ht="15">
      <c r="A37" s="155" t="s">
        <v>110</v>
      </c>
      <c r="B37" s="238"/>
      <c r="C37" s="273">
        <f>C11+C18+C20+C23+C26+C31+C33+C28</f>
        <v>5729385.6699999999</v>
      </c>
      <c r="D37" s="246">
        <f>D11+D18+D20+D23+D26+D28+D31+D33+D35</f>
        <v>4681002</v>
      </c>
      <c r="E37" s="246">
        <f>E11+E18+E20+E23+E26+E28+E31+E33</f>
        <v>4537964</v>
      </c>
    </row>
    <row r="38" spans="1:5" ht="15">
      <c r="A38" s="274"/>
      <c r="B38" s="275"/>
      <c r="C38" s="276"/>
      <c r="D38" s="276"/>
      <c r="E38" s="276"/>
    </row>
    <row r="39" spans="1:5" ht="15">
      <c r="A39" s="274"/>
      <c r="B39" s="275"/>
      <c r="C39" s="276"/>
      <c r="D39" s="276"/>
      <c r="E39" s="276"/>
    </row>
    <row r="40" spans="1:5" ht="18.75">
      <c r="A40" s="1" t="s">
        <v>579</v>
      </c>
      <c r="E40" s="3" t="s">
        <v>580</v>
      </c>
    </row>
  </sheetData>
  <mergeCells count="6">
    <mergeCell ref="A6:E6"/>
    <mergeCell ref="A7:E7"/>
    <mergeCell ref="A1:E1"/>
    <mergeCell ref="A2:E2"/>
    <mergeCell ref="A3:E3"/>
    <mergeCell ref="A4:E4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150</v>
      </c>
    </row>
    <row r="2" spans="1:4">
      <c r="C2" s="5" t="s">
        <v>25</v>
      </c>
    </row>
    <row r="3" spans="1:4">
      <c r="C3" s="5" t="s">
        <v>179</v>
      </c>
    </row>
    <row r="4" spans="1:4">
      <c r="C4" s="5" t="s">
        <v>198</v>
      </c>
    </row>
    <row r="6" spans="1:4">
      <c r="A6" s="581" t="s">
        <v>78</v>
      </c>
      <c r="B6" s="582"/>
      <c r="C6" s="582"/>
      <c r="D6"/>
    </row>
    <row r="7" spans="1:4" ht="32.25" customHeight="1">
      <c r="A7" s="581" t="s">
        <v>227</v>
      </c>
      <c r="B7" s="581"/>
      <c r="C7" s="581"/>
      <c r="D7"/>
    </row>
    <row r="8" spans="1:4">
      <c r="A8" s="7"/>
    </row>
    <row r="9" spans="1:4">
      <c r="A9" s="8" t="s">
        <v>79</v>
      </c>
      <c r="B9" s="8" t="s">
        <v>79</v>
      </c>
      <c r="C9" s="8"/>
      <c r="D9" s="8" t="s">
        <v>148</v>
      </c>
    </row>
    <row r="10" spans="1:4">
      <c r="A10" s="587" t="s">
        <v>80</v>
      </c>
      <c r="B10" s="587" t="s">
        <v>81</v>
      </c>
      <c r="C10" s="585" t="s">
        <v>3</v>
      </c>
      <c r="D10" s="586"/>
    </row>
    <row r="11" spans="1:4">
      <c r="A11" s="588"/>
      <c r="B11" s="588"/>
      <c r="C11" s="16" t="s">
        <v>176</v>
      </c>
      <c r="D11" s="16" t="s">
        <v>203</v>
      </c>
    </row>
    <row r="12" spans="1:4">
      <c r="A12" s="9" t="s">
        <v>82</v>
      </c>
      <c r="B12" s="10" t="s">
        <v>83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84</v>
      </c>
      <c r="B13" s="13" t="s">
        <v>85</v>
      </c>
      <c r="C13" s="14">
        <v>262000</v>
      </c>
      <c r="D13" s="14">
        <v>263000</v>
      </c>
    </row>
    <row r="14" spans="1:4" ht="47.25">
      <c r="A14" s="12" t="s">
        <v>86</v>
      </c>
      <c r="B14" s="13" t="s">
        <v>87</v>
      </c>
      <c r="C14" s="14">
        <v>1589100</v>
      </c>
      <c r="D14" s="14">
        <v>1636000</v>
      </c>
    </row>
    <row r="15" spans="1:4" ht="47.25">
      <c r="A15" s="12" t="s">
        <v>88</v>
      </c>
      <c r="B15" s="13" t="s">
        <v>89</v>
      </c>
      <c r="C15" s="14">
        <v>9000</v>
      </c>
      <c r="D15" s="14">
        <v>9000</v>
      </c>
    </row>
    <row r="16" spans="1:4">
      <c r="A16" s="49" t="s">
        <v>193</v>
      </c>
      <c r="B16" s="98" t="s">
        <v>194</v>
      </c>
      <c r="C16" s="14">
        <v>95000</v>
      </c>
      <c r="D16" s="14"/>
    </row>
    <row r="17" spans="1:4">
      <c r="A17" s="12" t="s">
        <v>90</v>
      </c>
      <c r="B17" s="13" t="s">
        <v>91</v>
      </c>
      <c r="C17" s="14">
        <v>3000</v>
      </c>
      <c r="D17" s="14">
        <v>3000</v>
      </c>
    </row>
    <row r="18" spans="1:4">
      <c r="A18" s="151" t="s">
        <v>202</v>
      </c>
      <c r="B18" s="98" t="s">
        <v>199</v>
      </c>
      <c r="C18" s="14">
        <v>700</v>
      </c>
      <c r="D18" s="14">
        <v>700</v>
      </c>
    </row>
    <row r="19" spans="1:4">
      <c r="A19" s="9" t="s">
        <v>146</v>
      </c>
      <c r="B19" s="21" t="s">
        <v>147</v>
      </c>
      <c r="C19" s="11">
        <f>C20</f>
        <v>39700</v>
      </c>
      <c r="D19" s="11">
        <f>D20</f>
        <v>39800</v>
      </c>
    </row>
    <row r="20" spans="1:4">
      <c r="A20" s="12" t="s">
        <v>145</v>
      </c>
      <c r="B20" s="17" t="s">
        <v>144</v>
      </c>
      <c r="C20" s="14">
        <v>39700</v>
      </c>
      <c r="D20" s="14">
        <v>39800</v>
      </c>
    </row>
    <row r="21" spans="1:4" ht="31.5">
      <c r="A21" s="9" t="s">
        <v>92</v>
      </c>
      <c r="B21" s="10" t="s">
        <v>93</v>
      </c>
      <c r="C21" s="11">
        <f>SUM(C22:C23)</f>
        <v>41800</v>
      </c>
      <c r="D21" s="11">
        <f>SUM(D22:D23)</f>
        <v>68800</v>
      </c>
    </row>
    <row r="22" spans="1:4" ht="31.5">
      <c r="A22" s="12" t="s">
        <v>94</v>
      </c>
      <c r="B22" s="13" t="s">
        <v>95</v>
      </c>
      <c r="C22" s="14">
        <v>20800</v>
      </c>
      <c r="D22" s="14">
        <v>20800</v>
      </c>
    </row>
    <row r="23" spans="1:4">
      <c r="A23" s="12" t="s">
        <v>96</v>
      </c>
      <c r="B23" s="13" t="s">
        <v>97</v>
      </c>
      <c r="C23" s="14">
        <v>21000</v>
      </c>
      <c r="D23" s="14">
        <v>48000</v>
      </c>
    </row>
    <row r="24" spans="1:4">
      <c r="A24" s="9" t="s">
        <v>98</v>
      </c>
      <c r="B24" s="10" t="s">
        <v>99</v>
      </c>
      <c r="C24" s="11">
        <f>SUM(C25:C25)</f>
        <v>150800</v>
      </c>
      <c r="D24" s="11">
        <f>SUM(D25:D25)</f>
        <v>125000</v>
      </c>
    </row>
    <row r="25" spans="1:4">
      <c r="A25" s="12" t="s">
        <v>100</v>
      </c>
      <c r="B25" s="13" t="s">
        <v>101</v>
      </c>
      <c r="C25" s="14">
        <v>150800</v>
      </c>
      <c r="D25" s="14">
        <v>125000</v>
      </c>
    </row>
    <row r="26" spans="1:4">
      <c r="A26" s="9" t="s">
        <v>102</v>
      </c>
      <c r="B26" s="10" t="s">
        <v>103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104</v>
      </c>
      <c r="B27" s="13" t="s">
        <v>105</v>
      </c>
      <c r="C27" s="14">
        <v>0</v>
      </c>
      <c r="D27" s="14">
        <v>0</v>
      </c>
    </row>
    <row r="28" spans="1:4">
      <c r="A28" s="12" t="s">
        <v>111</v>
      </c>
      <c r="B28" s="13" t="s">
        <v>112</v>
      </c>
      <c r="C28" s="14">
        <v>45000</v>
      </c>
      <c r="D28" s="14">
        <v>98000</v>
      </c>
    </row>
    <row r="29" spans="1:4">
      <c r="A29" s="9" t="s">
        <v>106</v>
      </c>
      <c r="B29" s="10" t="s">
        <v>107</v>
      </c>
      <c r="C29" s="11">
        <f>C30+C31</f>
        <v>340000</v>
      </c>
      <c r="D29" s="11">
        <f>D30+D31</f>
        <v>340000</v>
      </c>
    </row>
    <row r="30" spans="1:4">
      <c r="A30" s="12" t="s">
        <v>108</v>
      </c>
      <c r="B30" s="13" t="s">
        <v>109</v>
      </c>
      <c r="C30" s="14">
        <v>208000</v>
      </c>
      <c r="D30" s="14">
        <v>208000</v>
      </c>
    </row>
    <row r="31" spans="1:4" ht="33" customHeight="1">
      <c r="A31" s="12" t="s">
        <v>169</v>
      </c>
      <c r="B31" s="13">
        <v>801</v>
      </c>
      <c r="C31" s="14">
        <v>132000</v>
      </c>
      <c r="D31" s="14">
        <v>132000</v>
      </c>
    </row>
    <row r="32" spans="1:4">
      <c r="A32" s="9" t="s">
        <v>184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185</v>
      </c>
      <c r="B33" s="13">
        <v>1001</v>
      </c>
      <c r="C33" s="14">
        <v>30000</v>
      </c>
      <c r="D33" s="139">
        <v>30000</v>
      </c>
    </row>
    <row r="34" spans="1:4">
      <c r="A34" s="9" t="s">
        <v>110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26"/>
      <c r="D35" s="127"/>
    </row>
    <row r="37" spans="1:4" ht="18.75">
      <c r="A37" s="1" t="s">
        <v>177</v>
      </c>
      <c r="C37" s="3"/>
      <c r="D37" s="3" t="s">
        <v>182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4"/>
  <sheetViews>
    <sheetView topLeftCell="A200" zoomScale="60" zoomScaleNormal="60" workbookViewId="0">
      <selection activeCell="E154" sqref="E154"/>
    </sheetView>
  </sheetViews>
  <sheetFormatPr defaultColWidth="9.140625" defaultRowHeight="15.75"/>
  <cols>
    <col min="1" max="1" width="85.42578125" style="217" customWidth="1"/>
    <col min="2" max="2" width="21.7109375" style="217" customWidth="1"/>
    <col min="3" max="3" width="20.42578125" style="217" customWidth="1"/>
    <col min="4" max="4" width="14.42578125" style="19" customWidth="1"/>
    <col min="5" max="5" width="49" style="19" customWidth="1"/>
    <col min="6" max="6" width="27.42578125" style="19" hidden="1" customWidth="1"/>
    <col min="7" max="7" width="32.140625" style="15" hidden="1" customWidth="1"/>
    <col min="8" max="16384" width="9.140625" style="100"/>
  </cols>
  <sheetData>
    <row r="1" spans="1:7" ht="20.25">
      <c r="A1" s="396"/>
      <c r="B1" s="396"/>
      <c r="C1" s="396"/>
      <c r="D1" s="397" t="s">
        <v>291</v>
      </c>
      <c r="E1" s="397" t="s">
        <v>659</v>
      </c>
      <c r="F1" s="18"/>
    </row>
    <row r="2" spans="1:7" ht="20.25">
      <c r="A2" s="396"/>
      <c r="B2" s="396"/>
      <c r="C2" s="396"/>
      <c r="D2" s="397"/>
      <c r="E2" s="397" t="s">
        <v>763</v>
      </c>
      <c r="F2" s="18"/>
    </row>
    <row r="3" spans="1:7" ht="20.25">
      <c r="A3" s="396" t="s">
        <v>455</v>
      </c>
      <c r="B3" s="396"/>
      <c r="C3" s="396" t="s">
        <v>639</v>
      </c>
      <c r="D3" s="398"/>
      <c r="E3" s="396"/>
      <c r="F3" s="5"/>
    </row>
    <row r="4" spans="1:7" ht="20.25">
      <c r="A4" s="591" t="s">
        <v>740</v>
      </c>
      <c r="B4" s="591"/>
      <c r="C4" s="591"/>
      <c r="D4" s="591"/>
      <c r="E4" s="591"/>
      <c r="F4" s="225"/>
    </row>
    <row r="5" spans="1:7" ht="20.25">
      <c r="A5" s="396"/>
      <c r="B5" s="396"/>
      <c r="C5" s="396"/>
      <c r="D5" s="397"/>
      <c r="E5" s="397"/>
      <c r="F5" s="18"/>
    </row>
    <row r="6" spans="1:7" ht="23.25">
      <c r="A6" s="589" t="s">
        <v>113</v>
      </c>
      <c r="B6" s="590"/>
      <c r="C6" s="590"/>
      <c r="D6" s="590"/>
      <c r="E6" s="590"/>
      <c r="F6" s="590"/>
      <c r="G6" s="590"/>
    </row>
    <row r="7" spans="1:7" ht="78.75" customHeight="1">
      <c r="A7" s="589" t="s">
        <v>576</v>
      </c>
      <c r="B7" s="589"/>
      <c r="C7" s="589"/>
      <c r="D7" s="589"/>
      <c r="E7" s="589"/>
      <c r="F7" s="589"/>
      <c r="G7" s="589"/>
    </row>
    <row r="8" spans="1:7" ht="22.5">
      <c r="A8" s="589" t="s">
        <v>741</v>
      </c>
      <c r="B8" s="589"/>
      <c r="C8" s="589"/>
      <c r="D8" s="589"/>
      <c r="E8" s="589"/>
      <c r="F8" s="589"/>
      <c r="G8" s="589"/>
    </row>
    <row r="9" spans="1:7" ht="26.25" customHeight="1">
      <c r="A9" s="218"/>
      <c r="E9" s="440" t="s">
        <v>142</v>
      </c>
    </row>
    <row r="10" spans="1:7" ht="16.5" hidden="1" thickBot="1">
      <c r="A10" s="102" t="s">
        <v>79</v>
      </c>
      <c r="B10" s="102" t="s">
        <v>79</v>
      </c>
      <c r="C10" s="102" t="s">
        <v>79</v>
      </c>
      <c r="D10" s="103" t="s">
        <v>79</v>
      </c>
      <c r="E10" s="103"/>
      <c r="F10" s="103"/>
      <c r="G10" s="102" t="s">
        <v>142</v>
      </c>
    </row>
    <row r="11" spans="1:7" ht="35.25" customHeight="1">
      <c r="A11" s="592" t="s">
        <v>80</v>
      </c>
      <c r="B11" s="592" t="s">
        <v>114</v>
      </c>
      <c r="C11" s="592" t="s">
        <v>115</v>
      </c>
      <c r="D11" s="592" t="s">
        <v>81</v>
      </c>
      <c r="E11" s="463" t="s">
        <v>766</v>
      </c>
      <c r="F11" s="458" t="s">
        <v>236</v>
      </c>
      <c r="G11" s="177" t="s">
        <v>243</v>
      </c>
    </row>
    <row r="12" spans="1:7" ht="22.5" hidden="1">
      <c r="A12" s="592"/>
      <c r="B12" s="592"/>
      <c r="C12" s="592"/>
      <c r="D12" s="592"/>
      <c r="E12" s="429"/>
      <c r="F12" s="459">
        <f>F13+F17+F15</f>
        <v>35100</v>
      </c>
      <c r="G12" s="178">
        <f>G13+G17+G15</f>
        <v>35100</v>
      </c>
    </row>
    <row r="13" spans="1:7" ht="31.5" customHeight="1">
      <c r="A13" s="399">
        <v>1</v>
      </c>
      <c r="B13" s="399">
        <v>2</v>
      </c>
      <c r="C13" s="399">
        <v>3</v>
      </c>
      <c r="D13" s="399">
        <v>4</v>
      </c>
      <c r="E13" s="399">
        <v>5</v>
      </c>
      <c r="F13" s="460">
        <f>F14</f>
        <v>25400</v>
      </c>
      <c r="G13" s="179">
        <f>G14</f>
        <v>25400</v>
      </c>
    </row>
    <row r="14" spans="1:7" ht="68.25">
      <c r="A14" s="400" t="s">
        <v>575</v>
      </c>
      <c r="B14" s="399"/>
      <c r="C14" s="399"/>
      <c r="D14" s="399"/>
      <c r="E14" s="401">
        <f>E15+E21</f>
        <v>445831</v>
      </c>
      <c r="F14" s="460">
        <v>25400</v>
      </c>
      <c r="G14" s="179">
        <v>25400</v>
      </c>
    </row>
    <row r="15" spans="1:7" ht="80.25" customHeight="1">
      <c r="A15" s="402" t="s">
        <v>304</v>
      </c>
      <c r="B15" s="410">
        <v>7100000000</v>
      </c>
      <c r="C15" s="403"/>
      <c r="D15" s="403"/>
      <c r="E15" s="404">
        <f>E16</f>
        <v>303031</v>
      </c>
      <c r="F15" s="460">
        <f>F16</f>
        <v>7700</v>
      </c>
      <c r="G15" s="179">
        <f>G16</f>
        <v>7700</v>
      </c>
    </row>
    <row r="16" spans="1:7" ht="56.25" customHeight="1">
      <c r="A16" s="402" t="s">
        <v>569</v>
      </c>
      <c r="B16" s="410">
        <v>7110000000</v>
      </c>
      <c r="C16" s="403"/>
      <c r="D16" s="403"/>
      <c r="E16" s="404">
        <f>E17</f>
        <v>303031</v>
      </c>
      <c r="F16" s="460">
        <v>7700</v>
      </c>
      <c r="G16" s="179">
        <v>7700</v>
      </c>
    </row>
    <row r="17" spans="1:7" ht="71.25" customHeight="1">
      <c r="A17" s="402" t="s">
        <v>306</v>
      </c>
      <c r="B17" s="410">
        <v>7110100000</v>
      </c>
      <c r="C17" s="403"/>
      <c r="D17" s="403"/>
      <c r="E17" s="404">
        <f>E18</f>
        <v>303031</v>
      </c>
      <c r="F17" s="460">
        <v>2000</v>
      </c>
      <c r="G17" s="180">
        <v>2000</v>
      </c>
    </row>
    <row r="18" spans="1:7" ht="57.75" customHeight="1">
      <c r="A18" s="402" t="s">
        <v>307</v>
      </c>
      <c r="B18" s="410" t="s">
        <v>308</v>
      </c>
      <c r="C18" s="403"/>
      <c r="D18" s="403"/>
      <c r="E18" s="404">
        <f>E19</f>
        <v>303031</v>
      </c>
      <c r="F18" s="460">
        <v>2000</v>
      </c>
      <c r="G18" s="180">
        <v>2000</v>
      </c>
    </row>
    <row r="19" spans="1:7" ht="84" customHeight="1">
      <c r="A19" s="405" t="s">
        <v>309</v>
      </c>
      <c r="B19" s="464" t="s">
        <v>308</v>
      </c>
      <c r="C19" s="403"/>
      <c r="D19" s="403"/>
      <c r="E19" s="404">
        <f>E20</f>
        <v>303031</v>
      </c>
      <c r="F19" s="461">
        <f>F20</f>
        <v>3000</v>
      </c>
      <c r="G19" s="178">
        <f>G20</f>
        <v>3000</v>
      </c>
    </row>
    <row r="20" spans="1:7" ht="54" customHeight="1">
      <c r="A20" s="405" t="s">
        <v>111</v>
      </c>
      <c r="B20" s="464" t="s">
        <v>308</v>
      </c>
      <c r="C20" s="406">
        <v>200</v>
      </c>
      <c r="D20" s="510" t="s">
        <v>112</v>
      </c>
      <c r="E20" s="407">
        <v>303031</v>
      </c>
      <c r="F20" s="420">
        <v>3000</v>
      </c>
      <c r="G20" s="179">
        <v>3000</v>
      </c>
    </row>
    <row r="21" spans="1:7" ht="67.5">
      <c r="A21" s="402" t="s">
        <v>666</v>
      </c>
      <c r="B21" s="410">
        <v>90000000000</v>
      </c>
      <c r="C21" s="403"/>
      <c r="D21" s="403"/>
      <c r="E21" s="404">
        <f>E22</f>
        <v>142800</v>
      </c>
      <c r="F21" s="420">
        <v>3000</v>
      </c>
      <c r="G21" s="179">
        <v>3000</v>
      </c>
    </row>
    <row r="22" spans="1:7" ht="128.25" customHeight="1">
      <c r="A22" s="402" t="s">
        <v>310</v>
      </c>
      <c r="B22" s="410" t="s">
        <v>403</v>
      </c>
      <c r="C22" s="403"/>
      <c r="D22" s="403"/>
      <c r="E22" s="404">
        <f>E23</f>
        <v>142800</v>
      </c>
      <c r="F22" s="459"/>
      <c r="G22" s="182"/>
    </row>
    <row r="23" spans="1:7" ht="96.75" customHeight="1">
      <c r="A23" s="402" t="s">
        <v>311</v>
      </c>
      <c r="B23" s="410" t="s">
        <v>672</v>
      </c>
      <c r="C23" s="403"/>
      <c r="D23" s="403"/>
      <c r="E23" s="404">
        <f>E24</f>
        <v>142800</v>
      </c>
      <c r="F23" s="460"/>
      <c r="G23" s="180"/>
    </row>
    <row r="24" spans="1:7" ht="54.75" customHeight="1">
      <c r="A24" s="402" t="s">
        <v>312</v>
      </c>
      <c r="B24" s="408" t="s">
        <v>589</v>
      </c>
      <c r="C24" s="403"/>
      <c r="D24" s="403"/>
      <c r="E24" s="404">
        <f>E25+E27</f>
        <v>142800</v>
      </c>
      <c r="F24" s="460"/>
      <c r="G24" s="180"/>
    </row>
    <row r="25" spans="1:7" ht="116.25">
      <c r="A25" s="405" t="s">
        <v>313</v>
      </c>
      <c r="B25" s="408" t="s">
        <v>589</v>
      </c>
      <c r="C25" s="409" t="s">
        <v>314</v>
      </c>
      <c r="D25" s="408"/>
      <c r="E25" s="407">
        <f>E26</f>
        <v>131500</v>
      </c>
      <c r="F25" s="461">
        <f>F26+F30+F28</f>
        <v>358140</v>
      </c>
      <c r="G25" s="181">
        <f>G26+G30+G28</f>
        <v>295330</v>
      </c>
    </row>
    <row r="26" spans="1:7" ht="34.5" customHeight="1">
      <c r="A26" s="405" t="s">
        <v>315</v>
      </c>
      <c r="B26" s="408" t="s">
        <v>589</v>
      </c>
      <c r="C26" s="409" t="s">
        <v>314</v>
      </c>
      <c r="D26" s="408" t="s">
        <v>144</v>
      </c>
      <c r="E26" s="407">
        <v>131500</v>
      </c>
      <c r="F26" s="420">
        <f>F27</f>
        <v>301640</v>
      </c>
      <c r="G26" s="179">
        <f>G27</f>
        <v>240830</v>
      </c>
    </row>
    <row r="27" spans="1:7" ht="67.5" customHeight="1">
      <c r="A27" s="405" t="s">
        <v>309</v>
      </c>
      <c r="B27" s="408" t="s">
        <v>589</v>
      </c>
      <c r="C27" s="409" t="s">
        <v>316</v>
      </c>
      <c r="D27" s="408"/>
      <c r="E27" s="407">
        <f>E28</f>
        <v>11300</v>
      </c>
      <c r="F27" s="420">
        <v>301640</v>
      </c>
      <c r="G27" s="179">
        <v>240830</v>
      </c>
    </row>
    <row r="28" spans="1:7" ht="49.9" customHeight="1">
      <c r="A28" s="405" t="s">
        <v>315</v>
      </c>
      <c r="B28" s="408" t="s">
        <v>589</v>
      </c>
      <c r="C28" s="409" t="s">
        <v>316</v>
      </c>
      <c r="D28" s="408" t="s">
        <v>144</v>
      </c>
      <c r="E28" s="407">
        <v>11300</v>
      </c>
      <c r="F28" s="420">
        <f>F29</f>
        <v>54500</v>
      </c>
      <c r="G28" s="179">
        <f>G29</f>
        <v>52500</v>
      </c>
    </row>
    <row r="29" spans="1:7" ht="39.6" customHeight="1">
      <c r="A29" s="410" t="s">
        <v>317</v>
      </c>
      <c r="B29" s="414" t="s">
        <v>318</v>
      </c>
      <c r="C29" s="414"/>
      <c r="D29" s="414"/>
      <c r="E29" s="404">
        <f>E30+E54+E83+E119+E124+E149</f>
        <v>6040537.2399999993</v>
      </c>
      <c r="F29" s="420">
        <v>54500</v>
      </c>
      <c r="G29" s="179">
        <v>52500</v>
      </c>
    </row>
    <row r="30" spans="1:7" ht="45">
      <c r="A30" s="429" t="s">
        <v>319</v>
      </c>
      <c r="B30" s="456" t="s">
        <v>320</v>
      </c>
      <c r="C30" s="456"/>
      <c r="D30" s="456"/>
      <c r="E30" s="457">
        <f>E31+E34+E37+E42+E46+E50</f>
        <v>4799598.2799999993</v>
      </c>
      <c r="F30" s="420">
        <v>2000</v>
      </c>
      <c r="G30" s="179">
        <v>2000</v>
      </c>
    </row>
    <row r="31" spans="1:7" ht="23.25">
      <c r="A31" s="411" t="s">
        <v>321</v>
      </c>
      <c r="B31" s="412" t="s">
        <v>322</v>
      </c>
      <c r="C31" s="412"/>
      <c r="D31" s="412"/>
      <c r="E31" s="413">
        <f>E32</f>
        <v>742101</v>
      </c>
      <c r="F31" s="461">
        <f>F33+F35+F39+F55+F57+F36</f>
        <v>1218200</v>
      </c>
      <c r="G31" s="181">
        <f>G33+G35+G39+G55+G57+G36</f>
        <v>1219400</v>
      </c>
    </row>
    <row r="32" spans="1:7" ht="124.5" customHeight="1">
      <c r="A32" s="411" t="s">
        <v>313</v>
      </c>
      <c r="B32" s="412" t="s">
        <v>322</v>
      </c>
      <c r="C32" s="412" t="s">
        <v>314</v>
      </c>
      <c r="D32" s="412"/>
      <c r="E32" s="413">
        <f>E33</f>
        <v>742101</v>
      </c>
      <c r="F32" s="420">
        <f>F33</f>
        <v>813100</v>
      </c>
      <c r="G32" s="179">
        <f>G33</f>
        <v>814100</v>
      </c>
    </row>
    <row r="33" spans="1:7" ht="23.25">
      <c r="A33" s="411" t="s">
        <v>119</v>
      </c>
      <c r="B33" s="412" t="s">
        <v>322</v>
      </c>
      <c r="C33" s="412" t="s">
        <v>314</v>
      </c>
      <c r="D33" s="412" t="s">
        <v>85</v>
      </c>
      <c r="E33" s="413">
        <v>742101</v>
      </c>
      <c r="F33" s="420">
        <v>813100</v>
      </c>
      <c r="G33" s="179">
        <v>814100</v>
      </c>
    </row>
    <row r="34" spans="1:7" ht="35.25" customHeight="1">
      <c r="A34" s="411" t="s">
        <v>321</v>
      </c>
      <c r="B34" s="412" t="s">
        <v>323</v>
      </c>
      <c r="C34" s="412"/>
      <c r="D34" s="412"/>
      <c r="E34" s="413">
        <f>E35</f>
        <v>3621525.28</v>
      </c>
      <c r="F34" s="420">
        <v>3000</v>
      </c>
      <c r="G34" s="179">
        <v>3000</v>
      </c>
    </row>
    <row r="35" spans="1:7" ht="116.25">
      <c r="A35" s="411" t="s">
        <v>313</v>
      </c>
      <c r="B35" s="412" t="s">
        <v>323</v>
      </c>
      <c r="C35" s="412" t="s">
        <v>314</v>
      </c>
      <c r="D35" s="412"/>
      <c r="E35" s="413">
        <f>E36</f>
        <v>3621525.28</v>
      </c>
      <c r="F35" s="420">
        <v>3000</v>
      </c>
      <c r="G35" s="179">
        <v>3000</v>
      </c>
    </row>
    <row r="36" spans="1:7" ht="53.45" customHeight="1">
      <c r="A36" s="411" t="s">
        <v>324</v>
      </c>
      <c r="B36" s="412" t="s">
        <v>323</v>
      </c>
      <c r="C36" s="412" t="s">
        <v>314</v>
      </c>
      <c r="D36" s="412" t="s">
        <v>87</v>
      </c>
      <c r="E36" s="413">
        <v>3621525.28</v>
      </c>
      <c r="F36" s="420">
        <f>F37</f>
        <v>264700</v>
      </c>
      <c r="G36" s="179">
        <f>G37</f>
        <v>265700</v>
      </c>
    </row>
    <row r="37" spans="1:7" ht="23.25">
      <c r="A37" s="411" t="s">
        <v>325</v>
      </c>
      <c r="B37" s="412" t="s">
        <v>326</v>
      </c>
      <c r="C37" s="412"/>
      <c r="D37" s="412"/>
      <c r="E37" s="413">
        <f>E38+E40</f>
        <v>268968</v>
      </c>
      <c r="F37" s="420">
        <v>264700</v>
      </c>
      <c r="G37" s="179">
        <v>265700</v>
      </c>
    </row>
    <row r="38" spans="1:7" ht="46.5">
      <c r="A38" s="465" t="s">
        <v>327</v>
      </c>
      <c r="B38" s="412" t="s">
        <v>326</v>
      </c>
      <c r="C38" s="412" t="s">
        <v>316</v>
      </c>
      <c r="D38" s="412"/>
      <c r="E38" s="413">
        <v>258968</v>
      </c>
      <c r="F38" s="420">
        <f>F39</f>
        <v>135400</v>
      </c>
      <c r="G38" s="179">
        <f>G39</f>
        <v>134600</v>
      </c>
    </row>
    <row r="39" spans="1:7" ht="23.25">
      <c r="A39" s="411" t="s">
        <v>324</v>
      </c>
      <c r="B39" s="412" t="s">
        <v>326</v>
      </c>
      <c r="C39" s="412" t="s">
        <v>316</v>
      </c>
      <c r="D39" s="412" t="s">
        <v>87</v>
      </c>
      <c r="E39" s="413">
        <v>258968</v>
      </c>
      <c r="F39" s="420">
        <v>135400</v>
      </c>
      <c r="G39" s="179">
        <v>134600</v>
      </c>
    </row>
    <row r="40" spans="1:7" ht="23.25">
      <c r="A40" s="465" t="s">
        <v>328</v>
      </c>
      <c r="B40" s="412" t="s">
        <v>326</v>
      </c>
      <c r="C40" s="412" t="s">
        <v>329</v>
      </c>
      <c r="D40" s="412"/>
      <c r="E40" s="413">
        <f>E41</f>
        <v>10000</v>
      </c>
      <c r="F40" s="420">
        <f>F41</f>
        <v>1000</v>
      </c>
      <c r="G40" s="179">
        <f>G41</f>
        <v>1000</v>
      </c>
    </row>
    <row r="41" spans="1:7" ht="23.25">
      <c r="A41" s="411" t="s">
        <v>324</v>
      </c>
      <c r="B41" s="412" t="s">
        <v>419</v>
      </c>
      <c r="C41" s="412" t="s">
        <v>329</v>
      </c>
      <c r="D41" s="412" t="s">
        <v>87</v>
      </c>
      <c r="E41" s="413">
        <v>10000</v>
      </c>
      <c r="F41" s="420">
        <v>1000</v>
      </c>
      <c r="G41" s="179">
        <v>1000</v>
      </c>
    </row>
    <row r="42" spans="1:7" ht="71.25" customHeight="1">
      <c r="A42" s="421" t="s">
        <v>434</v>
      </c>
      <c r="B42" s="456" t="s">
        <v>435</v>
      </c>
      <c r="C42" s="456"/>
      <c r="D42" s="456"/>
      <c r="E42" s="457">
        <f>E43</f>
        <v>5000</v>
      </c>
      <c r="F42" s="420">
        <v>1000</v>
      </c>
      <c r="G42" s="179">
        <v>1000</v>
      </c>
    </row>
    <row r="43" spans="1:7" ht="90">
      <c r="A43" s="402" t="s">
        <v>578</v>
      </c>
      <c r="B43" s="456" t="s">
        <v>436</v>
      </c>
      <c r="C43" s="456"/>
      <c r="D43" s="456"/>
      <c r="E43" s="457">
        <f>E44</f>
        <v>5000</v>
      </c>
      <c r="F43" s="420">
        <f>F44</f>
        <v>1000</v>
      </c>
      <c r="G43" s="179">
        <f>G44</f>
        <v>1000</v>
      </c>
    </row>
    <row r="44" spans="1:7" ht="46.5">
      <c r="A44" s="465" t="s">
        <v>327</v>
      </c>
      <c r="B44" s="456" t="s">
        <v>436</v>
      </c>
      <c r="C44" s="412" t="s">
        <v>316</v>
      </c>
      <c r="D44" s="412"/>
      <c r="E44" s="413">
        <f>E45</f>
        <v>5000</v>
      </c>
      <c r="F44" s="420">
        <v>1000</v>
      </c>
      <c r="G44" s="179">
        <v>1000</v>
      </c>
    </row>
    <row r="45" spans="1:7" s="163" customFormat="1" ht="23.25">
      <c r="A45" s="411" t="s">
        <v>202</v>
      </c>
      <c r="B45" s="456" t="s">
        <v>436</v>
      </c>
      <c r="C45" s="412" t="s">
        <v>316</v>
      </c>
      <c r="D45" s="412" t="s">
        <v>199</v>
      </c>
      <c r="E45" s="413">
        <v>5000</v>
      </c>
      <c r="F45" s="461">
        <v>90700</v>
      </c>
      <c r="G45" s="178">
        <v>90700</v>
      </c>
    </row>
    <row r="46" spans="1:7" ht="71.25" customHeight="1">
      <c r="A46" s="421" t="s">
        <v>437</v>
      </c>
      <c r="B46" s="456" t="s">
        <v>439</v>
      </c>
      <c r="C46" s="456"/>
      <c r="D46" s="456"/>
      <c r="E46" s="457">
        <f>E47</f>
        <v>152004</v>
      </c>
      <c r="F46" s="420">
        <v>1000</v>
      </c>
      <c r="G46" s="179">
        <v>1000</v>
      </c>
    </row>
    <row r="47" spans="1:7" ht="67.5">
      <c r="A47" s="423" t="s">
        <v>438</v>
      </c>
      <c r="B47" s="456" t="s">
        <v>440</v>
      </c>
      <c r="C47" s="456"/>
      <c r="D47" s="456"/>
      <c r="E47" s="457">
        <f>E48</f>
        <v>152004</v>
      </c>
      <c r="F47" s="420">
        <f>F48</f>
        <v>1000</v>
      </c>
      <c r="G47" s="179">
        <f>G48</f>
        <v>1000</v>
      </c>
    </row>
    <row r="48" spans="1:7" ht="46.5">
      <c r="A48" s="465" t="s">
        <v>327</v>
      </c>
      <c r="B48" s="456" t="s">
        <v>440</v>
      </c>
      <c r="C48" s="412" t="s">
        <v>441</v>
      </c>
      <c r="D48" s="412"/>
      <c r="E48" s="413">
        <f>E49</f>
        <v>152004</v>
      </c>
      <c r="F48" s="420">
        <v>1000</v>
      </c>
      <c r="G48" s="179">
        <v>1000</v>
      </c>
    </row>
    <row r="49" spans="1:7" s="163" customFormat="1" ht="23.25">
      <c r="A49" s="411" t="s">
        <v>185</v>
      </c>
      <c r="B49" s="456" t="s">
        <v>440</v>
      </c>
      <c r="C49" s="412" t="s">
        <v>441</v>
      </c>
      <c r="D49" s="412" t="s">
        <v>188</v>
      </c>
      <c r="E49" s="413">
        <v>152004</v>
      </c>
      <c r="F49" s="461">
        <v>90700</v>
      </c>
      <c r="G49" s="178">
        <v>90700</v>
      </c>
    </row>
    <row r="50" spans="1:7" ht="36" customHeight="1">
      <c r="A50" s="424" t="s">
        <v>442</v>
      </c>
      <c r="B50" s="456" t="s">
        <v>443</v>
      </c>
      <c r="C50" s="456"/>
      <c r="D50" s="456"/>
      <c r="E50" s="457">
        <f>E51</f>
        <v>10000</v>
      </c>
      <c r="F50" s="420">
        <v>1000</v>
      </c>
      <c r="G50" s="179">
        <v>1000</v>
      </c>
    </row>
    <row r="51" spans="1:7" ht="90">
      <c r="A51" s="402" t="s">
        <v>578</v>
      </c>
      <c r="B51" s="456" t="s">
        <v>444</v>
      </c>
      <c r="C51" s="456"/>
      <c r="D51" s="456"/>
      <c r="E51" s="457">
        <f>E52</f>
        <v>10000</v>
      </c>
      <c r="F51" s="420">
        <f>F52</f>
        <v>1000</v>
      </c>
      <c r="G51" s="179">
        <f>G52</f>
        <v>1000</v>
      </c>
    </row>
    <row r="52" spans="1:7" ht="46.5">
      <c r="A52" s="465" t="s">
        <v>327</v>
      </c>
      <c r="B52" s="456" t="s">
        <v>444</v>
      </c>
      <c r="C52" s="412" t="s">
        <v>316</v>
      </c>
      <c r="D52" s="412"/>
      <c r="E52" s="413">
        <f>E53</f>
        <v>10000</v>
      </c>
      <c r="F52" s="420">
        <v>1000</v>
      </c>
      <c r="G52" s="179">
        <v>1000</v>
      </c>
    </row>
    <row r="53" spans="1:7" s="163" customFormat="1" ht="46.5">
      <c r="A53" s="425" t="s">
        <v>302</v>
      </c>
      <c r="B53" s="456" t="s">
        <v>444</v>
      </c>
      <c r="C53" s="412" t="s">
        <v>316</v>
      </c>
      <c r="D53" s="412" t="s">
        <v>301</v>
      </c>
      <c r="E53" s="413">
        <v>10000</v>
      </c>
      <c r="F53" s="461">
        <v>90700</v>
      </c>
      <c r="G53" s="178">
        <v>90700</v>
      </c>
    </row>
    <row r="54" spans="1:7" ht="45">
      <c r="A54" s="466" t="s">
        <v>330</v>
      </c>
      <c r="B54" s="456" t="s">
        <v>331</v>
      </c>
      <c r="C54" s="456"/>
      <c r="D54" s="456"/>
      <c r="E54" s="457">
        <f>E55+E65+E69</f>
        <v>33600</v>
      </c>
      <c r="F54" s="420">
        <f>F55</f>
        <v>1000</v>
      </c>
      <c r="G54" s="179">
        <f>G55</f>
        <v>1000</v>
      </c>
    </row>
    <row r="55" spans="1:7" ht="45">
      <c r="A55" s="466" t="s">
        <v>332</v>
      </c>
      <c r="B55" s="456" t="s">
        <v>333</v>
      </c>
      <c r="C55" s="456"/>
      <c r="D55" s="456"/>
      <c r="E55" s="457">
        <f>E56</f>
        <v>1000</v>
      </c>
      <c r="F55" s="420">
        <v>1000</v>
      </c>
      <c r="G55" s="179">
        <v>1000</v>
      </c>
    </row>
    <row r="56" spans="1:7" ht="90">
      <c r="A56" s="402" t="s">
        <v>578</v>
      </c>
      <c r="B56" s="456" t="s">
        <v>335</v>
      </c>
      <c r="C56" s="456"/>
      <c r="D56" s="456"/>
      <c r="E56" s="457">
        <f>E57</f>
        <v>1000</v>
      </c>
      <c r="F56" s="420">
        <f>F57</f>
        <v>1000</v>
      </c>
      <c r="G56" s="179">
        <f>G57</f>
        <v>1000</v>
      </c>
    </row>
    <row r="57" spans="1:7" ht="46.5">
      <c r="A57" s="465" t="s">
        <v>327</v>
      </c>
      <c r="B57" s="412" t="s">
        <v>335</v>
      </c>
      <c r="C57" s="412" t="s">
        <v>316</v>
      </c>
      <c r="D57" s="412"/>
      <c r="E57" s="413">
        <f>E58</f>
        <v>1000</v>
      </c>
      <c r="F57" s="420">
        <v>1000</v>
      </c>
      <c r="G57" s="179">
        <v>1000</v>
      </c>
    </row>
    <row r="58" spans="1:7" s="163" customFormat="1" ht="23.25">
      <c r="A58" s="411" t="s">
        <v>670</v>
      </c>
      <c r="B58" s="412" t="s">
        <v>335</v>
      </c>
      <c r="C58" s="412" t="s">
        <v>316</v>
      </c>
      <c r="D58" s="412" t="s">
        <v>95</v>
      </c>
      <c r="E58" s="413">
        <v>1000</v>
      </c>
      <c r="F58" s="461">
        <v>90700</v>
      </c>
      <c r="G58" s="178">
        <v>90700</v>
      </c>
    </row>
    <row r="59" spans="1:7" s="163" customFormat="1" ht="25.5" hidden="1" customHeight="1">
      <c r="A59" s="467" t="s">
        <v>336</v>
      </c>
      <c r="B59" s="456" t="s">
        <v>337</v>
      </c>
      <c r="C59" s="456"/>
      <c r="D59" s="456"/>
      <c r="E59" s="457">
        <f>E60+E63+E72</f>
        <v>40600</v>
      </c>
      <c r="F59" s="461">
        <v>0</v>
      </c>
      <c r="G59" s="178">
        <v>0</v>
      </c>
    </row>
    <row r="60" spans="1:7" ht="45" hidden="1">
      <c r="A60" s="429" t="s">
        <v>338</v>
      </c>
      <c r="B60" s="456" t="s">
        <v>339</v>
      </c>
      <c r="C60" s="456"/>
      <c r="D60" s="456"/>
      <c r="E60" s="457">
        <f>E61</f>
        <v>0</v>
      </c>
      <c r="F60" s="461">
        <f>F61+F69+F72+F64</f>
        <v>166000</v>
      </c>
      <c r="G60" s="181">
        <f>G61+G69+G72+G64</f>
        <v>172450</v>
      </c>
    </row>
    <row r="61" spans="1:7" ht="116.25" hidden="1">
      <c r="A61" s="405" t="s">
        <v>313</v>
      </c>
      <c r="B61" s="412" t="s">
        <v>339</v>
      </c>
      <c r="C61" s="412" t="s">
        <v>314</v>
      </c>
      <c r="D61" s="412"/>
      <c r="E61" s="413">
        <f>E62</f>
        <v>0</v>
      </c>
      <c r="F61" s="420">
        <f>F62</f>
        <v>120000</v>
      </c>
      <c r="G61" s="179">
        <f>G62</f>
        <v>128000</v>
      </c>
    </row>
    <row r="62" spans="1:7" ht="23.25" hidden="1">
      <c r="A62" s="411" t="s">
        <v>96</v>
      </c>
      <c r="B62" s="412" t="s">
        <v>339</v>
      </c>
      <c r="C62" s="412" t="s">
        <v>314</v>
      </c>
      <c r="D62" s="412" t="s">
        <v>340</v>
      </c>
      <c r="E62" s="413"/>
      <c r="F62" s="420">
        <v>120000</v>
      </c>
      <c r="G62" s="179">
        <v>128000</v>
      </c>
    </row>
    <row r="63" spans="1:7" ht="45" hidden="1">
      <c r="A63" s="429" t="s">
        <v>341</v>
      </c>
      <c r="B63" s="456" t="s">
        <v>342</v>
      </c>
      <c r="C63" s="456"/>
      <c r="D63" s="456"/>
      <c r="E63" s="457">
        <f>E64</f>
        <v>30600</v>
      </c>
      <c r="F63" s="420">
        <f>F64</f>
        <v>36000</v>
      </c>
      <c r="G63" s="179">
        <f>G64</f>
        <v>36450</v>
      </c>
    </row>
    <row r="64" spans="1:7" ht="46.5" hidden="1">
      <c r="A64" s="465" t="s">
        <v>327</v>
      </c>
      <c r="B64" s="412" t="s">
        <v>342</v>
      </c>
      <c r="C64" s="412" t="s">
        <v>316</v>
      </c>
      <c r="D64" s="412"/>
      <c r="E64" s="413">
        <f>E69</f>
        <v>30600</v>
      </c>
      <c r="F64" s="420">
        <v>36000</v>
      </c>
      <c r="G64" s="179">
        <v>36450</v>
      </c>
    </row>
    <row r="65" spans="1:7" ht="45">
      <c r="A65" s="466" t="s">
        <v>425</v>
      </c>
      <c r="B65" s="456" t="s">
        <v>423</v>
      </c>
      <c r="C65" s="456"/>
      <c r="D65" s="456"/>
      <c r="E65" s="457">
        <f>E66</f>
        <v>2000</v>
      </c>
      <c r="F65" s="420"/>
      <c r="G65" s="179"/>
    </row>
    <row r="66" spans="1:7" ht="90">
      <c r="A66" s="402" t="s">
        <v>578</v>
      </c>
      <c r="B66" s="456" t="s">
        <v>424</v>
      </c>
      <c r="C66" s="456"/>
      <c r="D66" s="456"/>
      <c r="E66" s="457">
        <f>E67</f>
        <v>2000</v>
      </c>
      <c r="F66" s="420"/>
      <c r="G66" s="179"/>
    </row>
    <row r="67" spans="1:7" ht="46.5">
      <c r="A67" s="465" t="s">
        <v>327</v>
      </c>
      <c r="B67" s="412" t="s">
        <v>424</v>
      </c>
      <c r="C67" s="412" t="s">
        <v>316</v>
      </c>
      <c r="D67" s="412"/>
      <c r="E67" s="413">
        <f>E68</f>
        <v>2000</v>
      </c>
      <c r="F67" s="420"/>
      <c r="G67" s="179"/>
    </row>
    <row r="68" spans="1:7" ht="23.25">
      <c r="A68" s="466" t="s">
        <v>354</v>
      </c>
      <c r="B68" s="412" t="s">
        <v>424</v>
      </c>
      <c r="C68" s="412" t="s">
        <v>316</v>
      </c>
      <c r="D68" s="412" t="s">
        <v>101</v>
      </c>
      <c r="E68" s="413">
        <v>2000</v>
      </c>
      <c r="F68" s="420"/>
      <c r="G68" s="179"/>
    </row>
    <row r="69" spans="1:7" ht="48.75" customHeight="1">
      <c r="A69" s="429" t="s">
        <v>426</v>
      </c>
      <c r="B69" s="456" t="s">
        <v>337</v>
      </c>
      <c r="C69" s="412"/>
      <c r="D69" s="412"/>
      <c r="E69" s="457">
        <f>E70+E74+E82</f>
        <v>30600</v>
      </c>
      <c r="F69" s="420">
        <v>1000</v>
      </c>
      <c r="G69" s="179">
        <v>1000</v>
      </c>
    </row>
    <row r="70" spans="1:7" ht="118.5" customHeight="1">
      <c r="A70" s="411" t="s">
        <v>313</v>
      </c>
      <c r="B70" s="456" t="s">
        <v>337</v>
      </c>
      <c r="C70" s="412" t="s">
        <v>314</v>
      </c>
      <c r="D70" s="412"/>
      <c r="E70" s="457">
        <v>0</v>
      </c>
      <c r="F70" s="420"/>
      <c r="G70" s="179"/>
    </row>
    <row r="71" spans="1:7" ht="48.75" customHeight="1">
      <c r="A71" s="512" t="s">
        <v>581</v>
      </c>
      <c r="B71" s="456" t="s">
        <v>582</v>
      </c>
      <c r="C71" s="412" t="s">
        <v>314</v>
      </c>
      <c r="D71" s="412" t="s">
        <v>97</v>
      </c>
      <c r="E71" s="457">
        <v>0</v>
      </c>
      <c r="F71" s="420"/>
      <c r="G71" s="179"/>
    </row>
    <row r="72" spans="1:7" ht="90">
      <c r="A72" s="402" t="s">
        <v>578</v>
      </c>
      <c r="B72" s="456" t="s">
        <v>343</v>
      </c>
      <c r="C72" s="456"/>
      <c r="D72" s="456"/>
      <c r="E72" s="457">
        <f>E73</f>
        <v>10000</v>
      </c>
      <c r="F72" s="420">
        <v>9000</v>
      </c>
      <c r="G72" s="179">
        <f>G73</f>
        <v>7000</v>
      </c>
    </row>
    <row r="73" spans="1:7" ht="46.5">
      <c r="A73" s="465" t="s">
        <v>327</v>
      </c>
      <c r="B73" s="412" t="s">
        <v>343</v>
      </c>
      <c r="C73" s="412" t="s">
        <v>316</v>
      </c>
      <c r="D73" s="412"/>
      <c r="E73" s="413">
        <f>E74</f>
        <v>10000</v>
      </c>
      <c r="F73" s="420">
        <v>9000</v>
      </c>
      <c r="G73" s="179">
        <v>7000</v>
      </c>
    </row>
    <row r="74" spans="1:7" ht="54" customHeight="1">
      <c r="A74" s="411" t="s">
        <v>96</v>
      </c>
      <c r="B74" s="412" t="s">
        <v>343</v>
      </c>
      <c r="C74" s="412" t="s">
        <v>316</v>
      </c>
      <c r="D74" s="412" t="s">
        <v>97</v>
      </c>
      <c r="E74" s="413">
        <v>10000</v>
      </c>
      <c r="F74" s="420">
        <f>F75</f>
        <v>1000</v>
      </c>
      <c r="G74" s="179">
        <f>G75</f>
        <v>1000</v>
      </c>
    </row>
    <row r="75" spans="1:7" ht="45" hidden="1">
      <c r="A75" s="467" t="s">
        <v>344</v>
      </c>
      <c r="B75" s="456" t="s">
        <v>345</v>
      </c>
      <c r="C75" s="456"/>
      <c r="D75" s="456"/>
      <c r="E75" s="457">
        <f>E77</f>
        <v>0</v>
      </c>
      <c r="F75" s="420">
        <v>1000</v>
      </c>
      <c r="G75" s="179">
        <v>1000</v>
      </c>
    </row>
    <row r="76" spans="1:7" ht="90" hidden="1">
      <c r="A76" s="402" t="s">
        <v>334</v>
      </c>
      <c r="B76" s="456" t="s">
        <v>346</v>
      </c>
      <c r="C76" s="456"/>
      <c r="D76" s="456"/>
      <c r="E76" s="457">
        <f>E77</f>
        <v>0</v>
      </c>
      <c r="F76" s="420"/>
      <c r="G76" s="179"/>
    </row>
    <row r="77" spans="1:7" ht="46.5" hidden="1">
      <c r="A77" s="465" t="s">
        <v>327</v>
      </c>
      <c r="B77" s="412" t="s">
        <v>346</v>
      </c>
      <c r="C77" s="412" t="s">
        <v>316</v>
      </c>
      <c r="D77" s="412"/>
      <c r="E77" s="413">
        <f>E78</f>
        <v>0</v>
      </c>
      <c r="F77" s="420"/>
      <c r="G77" s="179"/>
    </row>
    <row r="78" spans="1:7" ht="46.5" hidden="1">
      <c r="A78" s="411" t="s">
        <v>347</v>
      </c>
      <c r="B78" s="412" t="s">
        <v>346</v>
      </c>
      <c r="C78" s="412" t="s">
        <v>316</v>
      </c>
      <c r="D78" s="412" t="s">
        <v>348</v>
      </c>
      <c r="E78" s="413"/>
      <c r="F78" s="420"/>
      <c r="G78" s="179"/>
    </row>
    <row r="79" spans="1:7" ht="45">
      <c r="A79" s="466" t="s">
        <v>421</v>
      </c>
      <c r="B79" s="456" t="s">
        <v>420</v>
      </c>
      <c r="C79" s="456"/>
      <c r="D79" s="456"/>
      <c r="E79" s="457">
        <f>E80</f>
        <v>20600</v>
      </c>
      <c r="F79" s="420"/>
      <c r="G79" s="179"/>
    </row>
    <row r="80" spans="1:7" ht="90">
      <c r="A80" s="402" t="s">
        <v>578</v>
      </c>
      <c r="B80" s="456" t="s">
        <v>422</v>
      </c>
      <c r="C80" s="456"/>
      <c r="D80" s="456"/>
      <c r="E80" s="457">
        <f>E81</f>
        <v>20600</v>
      </c>
      <c r="F80" s="420"/>
      <c r="G80" s="179"/>
    </row>
    <row r="81" spans="1:7" ht="46.5">
      <c r="A81" s="465" t="s">
        <v>327</v>
      </c>
      <c r="B81" s="412" t="s">
        <v>422</v>
      </c>
      <c r="C81" s="412" t="s">
        <v>316</v>
      </c>
      <c r="D81" s="412"/>
      <c r="E81" s="413">
        <f>E82</f>
        <v>20600</v>
      </c>
      <c r="F81" s="420"/>
      <c r="G81" s="179"/>
    </row>
    <row r="82" spans="1:7" ht="69.75">
      <c r="A82" s="411" t="s">
        <v>668</v>
      </c>
      <c r="B82" s="412" t="s">
        <v>422</v>
      </c>
      <c r="C82" s="412" t="s">
        <v>316</v>
      </c>
      <c r="D82" s="412" t="s">
        <v>97</v>
      </c>
      <c r="E82" s="413">
        <v>20600</v>
      </c>
      <c r="F82" s="420"/>
      <c r="G82" s="179"/>
    </row>
    <row r="83" spans="1:7" ht="45">
      <c r="A83" s="467" t="s">
        <v>349</v>
      </c>
      <c r="B83" s="456" t="s">
        <v>350</v>
      </c>
      <c r="C83" s="456"/>
      <c r="D83" s="456"/>
      <c r="E83" s="457">
        <f>E84</f>
        <v>499132.96</v>
      </c>
      <c r="F83" s="420"/>
      <c r="G83" s="179"/>
    </row>
    <row r="84" spans="1:7" ht="45">
      <c r="A84" s="467" t="s">
        <v>351</v>
      </c>
      <c r="B84" s="456" t="s">
        <v>352</v>
      </c>
      <c r="C84" s="456"/>
      <c r="D84" s="456"/>
      <c r="E84" s="457">
        <f>E85+E95+E105</f>
        <v>499132.96</v>
      </c>
      <c r="F84" s="461">
        <f>F86+F118+F115</f>
        <v>80180</v>
      </c>
      <c r="G84" s="181">
        <f>G86+G118+G115</f>
        <v>80200</v>
      </c>
    </row>
    <row r="85" spans="1:7" ht="90">
      <c r="A85" s="402" t="s">
        <v>578</v>
      </c>
      <c r="B85" s="456" t="s">
        <v>353</v>
      </c>
      <c r="C85" s="456"/>
      <c r="D85" s="456"/>
      <c r="E85" s="457">
        <f>E86</f>
        <v>369132.96</v>
      </c>
      <c r="F85" s="420">
        <f>F86+F115+F118</f>
        <v>80180</v>
      </c>
      <c r="G85" s="179">
        <v>80200</v>
      </c>
    </row>
    <row r="86" spans="1:7" ht="30.75" customHeight="1">
      <c r="A86" s="465" t="s">
        <v>327</v>
      </c>
      <c r="B86" s="412" t="s">
        <v>353</v>
      </c>
      <c r="C86" s="412" t="s">
        <v>316</v>
      </c>
      <c r="D86" s="412"/>
      <c r="E86" s="413">
        <f>E94</f>
        <v>369132.96</v>
      </c>
      <c r="F86" s="420">
        <v>60000</v>
      </c>
      <c r="G86" s="179">
        <v>60000</v>
      </c>
    </row>
    <row r="87" spans="1:7" ht="16.5" hidden="1" customHeight="1" thickBot="1">
      <c r="A87" s="411" t="s">
        <v>354</v>
      </c>
      <c r="B87" s="412" t="s">
        <v>353</v>
      </c>
      <c r="C87" s="412" t="s">
        <v>316</v>
      </c>
      <c r="D87" s="412" t="s">
        <v>101</v>
      </c>
      <c r="E87" s="413">
        <v>1247500</v>
      </c>
      <c r="F87" s="420"/>
      <c r="G87" s="179"/>
    </row>
    <row r="88" spans="1:7" ht="63.75" hidden="1" customHeight="1" thickBot="1">
      <c r="A88" s="402" t="s">
        <v>334</v>
      </c>
      <c r="B88" s="456" t="s">
        <v>355</v>
      </c>
      <c r="C88" s="456"/>
      <c r="D88" s="456"/>
      <c r="E88" s="457">
        <f>E89</f>
        <v>100000</v>
      </c>
      <c r="F88" s="420"/>
      <c r="G88" s="179"/>
    </row>
    <row r="89" spans="1:7" ht="16.5" hidden="1" customHeight="1" thickBot="1">
      <c r="A89" s="465" t="s">
        <v>327</v>
      </c>
      <c r="B89" s="412" t="s">
        <v>355</v>
      </c>
      <c r="C89" s="412" t="s">
        <v>316</v>
      </c>
      <c r="D89" s="412"/>
      <c r="E89" s="413">
        <f>E90</f>
        <v>100000</v>
      </c>
      <c r="F89" s="459"/>
      <c r="G89" s="182"/>
    </row>
    <row r="90" spans="1:7" ht="16.5" hidden="1" customHeight="1" thickBot="1">
      <c r="A90" s="411" t="s">
        <v>354</v>
      </c>
      <c r="B90" s="412" t="s">
        <v>355</v>
      </c>
      <c r="C90" s="412" t="s">
        <v>316</v>
      </c>
      <c r="D90" s="412" t="s">
        <v>101</v>
      </c>
      <c r="E90" s="413">
        <v>100000</v>
      </c>
      <c r="F90" s="420"/>
      <c r="G90" s="179"/>
    </row>
    <row r="91" spans="1:7" ht="16.5" hidden="1" customHeight="1" thickBot="1">
      <c r="A91" s="467" t="s">
        <v>356</v>
      </c>
      <c r="B91" s="456" t="s">
        <v>357</v>
      </c>
      <c r="C91" s="456"/>
      <c r="D91" s="456"/>
      <c r="E91" s="457">
        <f>E93</f>
        <v>369132.96</v>
      </c>
      <c r="F91" s="420"/>
      <c r="G91" s="179"/>
    </row>
    <row r="92" spans="1:7" ht="63.75" hidden="1" customHeight="1" thickBot="1">
      <c r="A92" s="402" t="s">
        <v>334</v>
      </c>
      <c r="B92" s="456" t="s">
        <v>358</v>
      </c>
      <c r="C92" s="456"/>
      <c r="D92" s="456"/>
      <c r="E92" s="457">
        <f>E93</f>
        <v>369132.96</v>
      </c>
      <c r="F92" s="461"/>
      <c r="G92" s="178"/>
    </row>
    <row r="93" spans="1:7" ht="16.5" hidden="1" customHeight="1" thickBot="1">
      <c r="A93" s="465" t="s">
        <v>327</v>
      </c>
      <c r="B93" s="412" t="s">
        <v>358</v>
      </c>
      <c r="C93" s="412" t="s">
        <v>316</v>
      </c>
      <c r="D93" s="412"/>
      <c r="E93" s="413">
        <f>E94</f>
        <v>369132.96</v>
      </c>
      <c r="F93" s="420"/>
      <c r="G93" s="179"/>
    </row>
    <row r="94" spans="1:7" ht="39" customHeight="1">
      <c r="A94" s="411" t="s">
        <v>354</v>
      </c>
      <c r="B94" s="412" t="s">
        <v>353</v>
      </c>
      <c r="C94" s="412" t="s">
        <v>316</v>
      </c>
      <c r="D94" s="412" t="s">
        <v>101</v>
      </c>
      <c r="E94" s="413">
        <v>369132.96</v>
      </c>
      <c r="F94" s="420"/>
      <c r="G94" s="179"/>
    </row>
    <row r="95" spans="1:7" ht="90">
      <c r="A95" s="402" t="s">
        <v>578</v>
      </c>
      <c r="B95" s="456" t="s">
        <v>355</v>
      </c>
      <c r="C95" s="456"/>
      <c r="D95" s="456"/>
      <c r="E95" s="457">
        <f>E96</f>
        <v>50000</v>
      </c>
      <c r="F95" s="420">
        <f>F96+F126+F132</f>
        <v>66000</v>
      </c>
      <c r="G95" s="179">
        <v>80200</v>
      </c>
    </row>
    <row r="96" spans="1:7" ht="30.75" customHeight="1">
      <c r="A96" s="465" t="s">
        <v>327</v>
      </c>
      <c r="B96" s="412" t="s">
        <v>355</v>
      </c>
      <c r="C96" s="412" t="s">
        <v>316</v>
      </c>
      <c r="D96" s="412"/>
      <c r="E96" s="413">
        <f>E104</f>
        <v>50000</v>
      </c>
      <c r="F96" s="420">
        <v>60000</v>
      </c>
      <c r="G96" s="179">
        <v>60000</v>
      </c>
    </row>
    <row r="97" spans="1:7" ht="16.5" hidden="1" customHeight="1" thickBot="1">
      <c r="A97" s="411" t="s">
        <v>354</v>
      </c>
      <c r="B97" s="412" t="s">
        <v>353</v>
      </c>
      <c r="C97" s="412" t="s">
        <v>316</v>
      </c>
      <c r="D97" s="412" t="s">
        <v>101</v>
      </c>
      <c r="E97" s="413">
        <v>1247500</v>
      </c>
      <c r="F97" s="420"/>
      <c r="G97" s="179"/>
    </row>
    <row r="98" spans="1:7" ht="63.75" hidden="1" customHeight="1" thickBot="1">
      <c r="A98" s="402" t="s">
        <v>334</v>
      </c>
      <c r="B98" s="456" t="s">
        <v>355</v>
      </c>
      <c r="C98" s="456"/>
      <c r="D98" s="456"/>
      <c r="E98" s="457">
        <f>E99</f>
        <v>100000</v>
      </c>
      <c r="F98" s="420"/>
      <c r="G98" s="179"/>
    </row>
    <row r="99" spans="1:7" ht="16.5" hidden="1" customHeight="1" thickBot="1">
      <c r="A99" s="465" t="s">
        <v>327</v>
      </c>
      <c r="B99" s="412" t="s">
        <v>355</v>
      </c>
      <c r="C99" s="412" t="s">
        <v>316</v>
      </c>
      <c r="D99" s="412"/>
      <c r="E99" s="413">
        <f>E100</f>
        <v>100000</v>
      </c>
      <c r="F99" s="459"/>
      <c r="G99" s="182"/>
    </row>
    <row r="100" spans="1:7" ht="16.5" hidden="1" customHeight="1" thickBot="1">
      <c r="A100" s="411" t="s">
        <v>354</v>
      </c>
      <c r="B100" s="412" t="s">
        <v>355</v>
      </c>
      <c r="C100" s="412" t="s">
        <v>316</v>
      </c>
      <c r="D100" s="412" t="s">
        <v>101</v>
      </c>
      <c r="E100" s="413">
        <v>100000</v>
      </c>
      <c r="F100" s="420"/>
      <c r="G100" s="179"/>
    </row>
    <row r="101" spans="1:7" ht="16.5" hidden="1" customHeight="1" thickBot="1">
      <c r="A101" s="467" t="s">
        <v>356</v>
      </c>
      <c r="B101" s="456" t="s">
        <v>357</v>
      </c>
      <c r="C101" s="456"/>
      <c r="D101" s="456"/>
      <c r="E101" s="457">
        <f>E103</f>
        <v>50000</v>
      </c>
      <c r="F101" s="420"/>
      <c r="G101" s="179"/>
    </row>
    <row r="102" spans="1:7" ht="63.75" hidden="1" customHeight="1" thickBot="1">
      <c r="A102" s="402" t="s">
        <v>334</v>
      </c>
      <c r="B102" s="456" t="s">
        <v>358</v>
      </c>
      <c r="C102" s="456"/>
      <c r="D102" s="456"/>
      <c r="E102" s="457">
        <f>E103</f>
        <v>50000</v>
      </c>
      <c r="F102" s="461"/>
      <c r="G102" s="178"/>
    </row>
    <row r="103" spans="1:7" ht="16.5" hidden="1" customHeight="1" thickBot="1">
      <c r="A103" s="465" t="s">
        <v>327</v>
      </c>
      <c r="B103" s="412" t="s">
        <v>358</v>
      </c>
      <c r="C103" s="412" t="s">
        <v>316</v>
      </c>
      <c r="D103" s="412"/>
      <c r="E103" s="413">
        <f>E104</f>
        <v>50000</v>
      </c>
      <c r="F103" s="420"/>
      <c r="G103" s="179"/>
    </row>
    <row r="104" spans="1:7" ht="39" customHeight="1">
      <c r="A104" s="411" t="s">
        <v>354</v>
      </c>
      <c r="B104" s="412" t="s">
        <v>355</v>
      </c>
      <c r="C104" s="412" t="s">
        <v>316</v>
      </c>
      <c r="D104" s="412" t="s">
        <v>101</v>
      </c>
      <c r="E104" s="413">
        <v>50000</v>
      </c>
      <c r="F104" s="420"/>
      <c r="G104" s="179"/>
    </row>
    <row r="105" spans="1:7" ht="90">
      <c r="A105" s="402" t="s">
        <v>578</v>
      </c>
      <c r="B105" s="456" t="s">
        <v>358</v>
      </c>
      <c r="C105" s="456"/>
      <c r="D105" s="456"/>
      <c r="E105" s="457">
        <f>E106</f>
        <v>80000</v>
      </c>
      <c r="F105" s="420">
        <f>F106+F139+F142</f>
        <v>410000</v>
      </c>
      <c r="G105" s="179">
        <v>80200</v>
      </c>
    </row>
    <row r="106" spans="1:7" ht="30.75" customHeight="1">
      <c r="A106" s="465" t="s">
        <v>327</v>
      </c>
      <c r="B106" s="456" t="s">
        <v>358</v>
      </c>
      <c r="C106" s="412" t="s">
        <v>316</v>
      </c>
      <c r="D106" s="412"/>
      <c r="E106" s="413">
        <f>E114</f>
        <v>80000</v>
      </c>
      <c r="F106" s="420">
        <v>60000</v>
      </c>
      <c r="G106" s="179">
        <v>60000</v>
      </c>
    </row>
    <row r="107" spans="1:7" ht="16.5" hidden="1" customHeight="1" thickBot="1">
      <c r="A107" s="411" t="s">
        <v>354</v>
      </c>
      <c r="B107" s="456" t="s">
        <v>358</v>
      </c>
      <c r="C107" s="412" t="s">
        <v>316</v>
      </c>
      <c r="D107" s="412" t="s">
        <v>101</v>
      </c>
      <c r="E107" s="413">
        <v>1247500</v>
      </c>
      <c r="F107" s="420"/>
      <c r="G107" s="179"/>
    </row>
    <row r="108" spans="1:7" ht="63.75" hidden="1" customHeight="1" thickBot="1">
      <c r="A108" s="402" t="s">
        <v>334</v>
      </c>
      <c r="B108" s="456" t="s">
        <v>358</v>
      </c>
      <c r="C108" s="456"/>
      <c r="D108" s="456"/>
      <c r="E108" s="457">
        <f>E109</f>
        <v>100000</v>
      </c>
      <c r="F108" s="420"/>
      <c r="G108" s="179"/>
    </row>
    <row r="109" spans="1:7" ht="16.5" hidden="1" customHeight="1" thickBot="1">
      <c r="A109" s="465" t="s">
        <v>327</v>
      </c>
      <c r="B109" s="456" t="s">
        <v>358</v>
      </c>
      <c r="C109" s="412" t="s">
        <v>316</v>
      </c>
      <c r="D109" s="412"/>
      <c r="E109" s="413">
        <f>E110</f>
        <v>100000</v>
      </c>
      <c r="F109" s="459"/>
      <c r="G109" s="182"/>
    </row>
    <row r="110" spans="1:7" ht="16.5" hidden="1" customHeight="1" thickBot="1">
      <c r="A110" s="411" t="s">
        <v>354</v>
      </c>
      <c r="B110" s="456" t="s">
        <v>358</v>
      </c>
      <c r="C110" s="412" t="s">
        <v>316</v>
      </c>
      <c r="D110" s="412" t="s">
        <v>101</v>
      </c>
      <c r="E110" s="413">
        <v>100000</v>
      </c>
      <c r="F110" s="420"/>
      <c r="G110" s="179"/>
    </row>
    <row r="111" spans="1:7" ht="16.5" hidden="1" customHeight="1" thickBot="1">
      <c r="A111" s="467" t="s">
        <v>356</v>
      </c>
      <c r="B111" s="456" t="s">
        <v>358</v>
      </c>
      <c r="C111" s="456"/>
      <c r="D111" s="456"/>
      <c r="E111" s="457">
        <f>E113</f>
        <v>80000</v>
      </c>
      <c r="F111" s="420"/>
      <c r="G111" s="179"/>
    </row>
    <row r="112" spans="1:7" ht="63.75" hidden="1" customHeight="1" thickBot="1">
      <c r="A112" s="402" t="s">
        <v>334</v>
      </c>
      <c r="B112" s="456" t="s">
        <v>358</v>
      </c>
      <c r="C112" s="456"/>
      <c r="D112" s="456"/>
      <c r="E112" s="457">
        <f>E113</f>
        <v>80000</v>
      </c>
      <c r="F112" s="461"/>
      <c r="G112" s="178"/>
    </row>
    <row r="113" spans="1:7" ht="16.5" hidden="1" customHeight="1" thickBot="1">
      <c r="A113" s="465" t="s">
        <v>327</v>
      </c>
      <c r="B113" s="456" t="s">
        <v>358</v>
      </c>
      <c r="C113" s="412" t="s">
        <v>316</v>
      </c>
      <c r="D113" s="412"/>
      <c r="E113" s="413">
        <f>E114</f>
        <v>80000</v>
      </c>
      <c r="F113" s="420"/>
      <c r="G113" s="179"/>
    </row>
    <row r="114" spans="1:7" ht="39" customHeight="1">
      <c r="A114" s="411" t="s">
        <v>354</v>
      </c>
      <c r="B114" s="456" t="s">
        <v>358</v>
      </c>
      <c r="C114" s="412" t="s">
        <v>316</v>
      </c>
      <c r="D114" s="412" t="s">
        <v>101</v>
      </c>
      <c r="E114" s="413">
        <v>80000</v>
      </c>
      <c r="F114" s="420"/>
      <c r="G114" s="179"/>
    </row>
    <row r="115" spans="1:7" ht="45" hidden="1">
      <c r="A115" s="467" t="s">
        <v>359</v>
      </c>
      <c r="B115" s="456" t="s">
        <v>360</v>
      </c>
      <c r="C115" s="456"/>
      <c r="D115" s="456"/>
      <c r="E115" s="457">
        <f>E117</f>
        <v>0</v>
      </c>
      <c r="F115" s="420">
        <f>F116</f>
        <v>18180</v>
      </c>
      <c r="G115" s="179">
        <f>G116</f>
        <v>18200</v>
      </c>
    </row>
    <row r="116" spans="1:7" ht="90" hidden="1">
      <c r="A116" s="402" t="s">
        <v>334</v>
      </c>
      <c r="B116" s="456" t="s">
        <v>361</v>
      </c>
      <c r="C116" s="456"/>
      <c r="D116" s="456"/>
      <c r="E116" s="457">
        <f>E117</f>
        <v>0</v>
      </c>
      <c r="F116" s="420">
        <v>18180</v>
      </c>
      <c r="G116" s="179">
        <v>18200</v>
      </c>
    </row>
    <row r="117" spans="1:7" ht="46.5" hidden="1">
      <c r="A117" s="465" t="s">
        <v>327</v>
      </c>
      <c r="B117" s="412" t="s">
        <v>361</v>
      </c>
      <c r="C117" s="412" t="s">
        <v>316</v>
      </c>
      <c r="D117" s="412"/>
      <c r="E117" s="413">
        <f>E118</f>
        <v>0</v>
      </c>
      <c r="F117" s="420">
        <v>78200</v>
      </c>
      <c r="G117" s="179">
        <v>78200</v>
      </c>
    </row>
    <row r="118" spans="1:7" ht="23.25" hidden="1">
      <c r="A118" s="411" t="s">
        <v>354</v>
      </c>
      <c r="B118" s="412" t="s">
        <v>361</v>
      </c>
      <c r="C118" s="412" t="s">
        <v>316</v>
      </c>
      <c r="D118" s="412" t="s">
        <v>101</v>
      </c>
      <c r="E118" s="413"/>
      <c r="F118" s="420">
        <v>2000</v>
      </c>
      <c r="G118" s="179">
        <v>2000</v>
      </c>
    </row>
    <row r="119" spans="1:7" ht="45">
      <c r="A119" s="467" t="s">
        <v>362</v>
      </c>
      <c r="B119" s="456" t="s">
        <v>363</v>
      </c>
      <c r="C119" s="456"/>
      <c r="D119" s="456"/>
      <c r="E119" s="457">
        <f>E120</f>
        <v>1000</v>
      </c>
      <c r="F119" s="461" t="e">
        <f>#REF!</f>
        <v>#REF!</v>
      </c>
      <c r="G119" s="178" t="e">
        <f>#REF!</f>
        <v>#REF!</v>
      </c>
    </row>
    <row r="120" spans="1:7" ht="45" hidden="1">
      <c r="A120" s="468" t="s">
        <v>429</v>
      </c>
      <c r="B120" s="456" t="s">
        <v>430</v>
      </c>
      <c r="C120" s="456"/>
      <c r="D120" s="456"/>
      <c r="E120" s="457">
        <f>E121</f>
        <v>1000</v>
      </c>
      <c r="F120" s="461"/>
      <c r="G120" s="178"/>
    </row>
    <row r="121" spans="1:7" ht="90">
      <c r="A121" s="402" t="s">
        <v>578</v>
      </c>
      <c r="B121" s="456" t="s">
        <v>572</v>
      </c>
      <c r="C121" s="456"/>
      <c r="D121" s="456"/>
      <c r="E121" s="457">
        <f>E122</f>
        <v>1000</v>
      </c>
      <c r="F121" s="420">
        <v>20000</v>
      </c>
      <c r="G121" s="179">
        <v>20000</v>
      </c>
    </row>
    <row r="122" spans="1:7" ht="56.45" customHeight="1">
      <c r="A122" s="465" t="s">
        <v>327</v>
      </c>
      <c r="B122" s="412" t="s">
        <v>572</v>
      </c>
      <c r="C122" s="412" t="s">
        <v>316</v>
      </c>
      <c r="D122" s="412"/>
      <c r="E122" s="413">
        <f>E123</f>
        <v>1000</v>
      </c>
      <c r="F122" s="461">
        <f>F123+F125</f>
        <v>10000</v>
      </c>
      <c r="G122" s="178">
        <f>G123+G125</f>
        <v>10000</v>
      </c>
    </row>
    <row r="123" spans="1:7" customFormat="1" ht="66" customHeight="1">
      <c r="A123" s="411" t="s">
        <v>364</v>
      </c>
      <c r="B123" s="412" t="s">
        <v>572</v>
      </c>
      <c r="C123" s="412" t="s">
        <v>316</v>
      </c>
      <c r="D123" s="412" t="s">
        <v>298</v>
      </c>
      <c r="E123" s="413">
        <v>1000</v>
      </c>
      <c r="F123" s="461">
        <v>4000</v>
      </c>
      <c r="G123" s="178">
        <v>4000</v>
      </c>
    </row>
    <row r="124" spans="1:7" customFormat="1" ht="84.6" customHeight="1">
      <c r="A124" s="429" t="s">
        <v>365</v>
      </c>
      <c r="B124" s="456" t="s">
        <v>366</v>
      </c>
      <c r="C124" s="456"/>
      <c r="D124" s="456"/>
      <c r="E124" s="457">
        <f>E129+E132</f>
        <v>42000</v>
      </c>
      <c r="F124" s="461">
        <v>4000</v>
      </c>
      <c r="G124" s="178">
        <v>4000</v>
      </c>
    </row>
    <row r="125" spans="1:7" ht="45" hidden="1">
      <c r="A125" s="466" t="s">
        <v>367</v>
      </c>
      <c r="B125" s="456" t="s">
        <v>368</v>
      </c>
      <c r="C125" s="456"/>
      <c r="D125" s="456"/>
      <c r="E125" s="457">
        <f>E127</f>
        <v>0</v>
      </c>
      <c r="F125" s="420">
        <f>F126</f>
        <v>6000</v>
      </c>
      <c r="G125" s="179">
        <f>G126</f>
        <v>6000</v>
      </c>
    </row>
    <row r="126" spans="1:7" ht="39" hidden="1" customHeight="1" thickBot="1">
      <c r="A126" s="402" t="s">
        <v>334</v>
      </c>
      <c r="B126" s="456" t="s">
        <v>369</v>
      </c>
      <c r="C126" s="456"/>
      <c r="D126" s="456"/>
      <c r="E126" s="457">
        <f>E127</f>
        <v>0</v>
      </c>
      <c r="F126" s="420">
        <v>6000</v>
      </c>
      <c r="G126" s="179">
        <v>6000</v>
      </c>
    </row>
    <row r="127" spans="1:7" ht="39" hidden="1" customHeight="1" thickBot="1">
      <c r="A127" s="465" t="s">
        <v>327</v>
      </c>
      <c r="B127" s="412" t="s">
        <v>369</v>
      </c>
      <c r="C127" s="412" t="s">
        <v>316</v>
      </c>
      <c r="D127" s="412"/>
      <c r="E127" s="413">
        <f>E128</f>
        <v>0</v>
      </c>
      <c r="F127" s="420"/>
      <c r="G127" s="179"/>
    </row>
    <row r="128" spans="1:7" ht="23.25" hidden="1">
      <c r="A128" s="411" t="s">
        <v>370</v>
      </c>
      <c r="B128" s="412" t="s">
        <v>369</v>
      </c>
      <c r="C128" s="412" t="s">
        <v>316</v>
      </c>
      <c r="D128" s="412" t="s">
        <v>371</v>
      </c>
      <c r="E128" s="413"/>
      <c r="F128" s="461">
        <f>F132</f>
        <v>0</v>
      </c>
      <c r="G128" s="178">
        <f>G132</f>
        <v>0</v>
      </c>
    </row>
    <row r="129" spans="1:7" ht="45">
      <c r="A129" s="520" t="s">
        <v>607</v>
      </c>
      <c r="B129" s="456" t="s">
        <v>608</v>
      </c>
      <c r="C129" s="456"/>
      <c r="D129" s="456"/>
      <c r="E129" s="457">
        <f>E130</f>
        <v>25000</v>
      </c>
      <c r="F129" s="461"/>
      <c r="G129" s="178"/>
    </row>
    <row r="130" spans="1:7" ht="90">
      <c r="A130" s="402" t="s">
        <v>578</v>
      </c>
      <c r="B130" s="412" t="s">
        <v>609</v>
      </c>
      <c r="C130" s="412"/>
      <c r="D130" s="412"/>
      <c r="E130" s="413">
        <f>E131</f>
        <v>25000</v>
      </c>
      <c r="F130" s="461"/>
      <c r="G130" s="178"/>
    </row>
    <row r="131" spans="1:7" ht="46.5">
      <c r="A131" s="465" t="s">
        <v>327</v>
      </c>
      <c r="B131" s="412" t="s">
        <v>609</v>
      </c>
      <c r="C131" s="412"/>
      <c r="D131" s="412"/>
      <c r="E131" s="413">
        <v>25000</v>
      </c>
      <c r="F131" s="461"/>
      <c r="G131" s="178"/>
    </row>
    <row r="132" spans="1:7" ht="22.5">
      <c r="A132" s="429" t="s">
        <v>432</v>
      </c>
      <c r="B132" s="456" t="s">
        <v>373</v>
      </c>
      <c r="C132" s="456"/>
      <c r="D132" s="456"/>
      <c r="E132" s="457">
        <f>E133</f>
        <v>17000</v>
      </c>
      <c r="F132" s="420">
        <f t="shared" ref="F132:G132" si="0">F133</f>
        <v>0</v>
      </c>
      <c r="G132" s="179">
        <f t="shared" si="0"/>
        <v>0</v>
      </c>
    </row>
    <row r="133" spans="1:7" ht="90">
      <c r="A133" s="402" t="s">
        <v>578</v>
      </c>
      <c r="B133" s="456" t="s">
        <v>431</v>
      </c>
      <c r="C133" s="456"/>
      <c r="D133" s="456"/>
      <c r="E133" s="555">
        <v>17000</v>
      </c>
      <c r="F133" s="420"/>
      <c r="G133" s="179"/>
    </row>
    <row r="134" spans="1:7" ht="46.5">
      <c r="A134" s="465" t="s">
        <v>327</v>
      </c>
      <c r="B134" s="456" t="s">
        <v>431</v>
      </c>
      <c r="C134" s="412" t="s">
        <v>316</v>
      </c>
      <c r="D134" s="412"/>
      <c r="E134" s="555">
        <v>17000</v>
      </c>
      <c r="F134" s="420"/>
      <c r="G134" s="179"/>
    </row>
    <row r="135" spans="1:7" ht="23.25">
      <c r="A135" s="411" t="s">
        <v>111</v>
      </c>
      <c r="B135" s="456" t="s">
        <v>431</v>
      </c>
      <c r="C135" s="412" t="s">
        <v>316</v>
      </c>
      <c r="D135" s="412" t="s">
        <v>112</v>
      </c>
      <c r="E135" s="555">
        <v>17000</v>
      </c>
      <c r="F135" s="420"/>
      <c r="G135" s="179"/>
    </row>
    <row r="136" spans="1:7" ht="45" hidden="1">
      <c r="A136" s="429" t="s">
        <v>372</v>
      </c>
      <c r="B136" s="456" t="s">
        <v>373</v>
      </c>
      <c r="C136" s="456"/>
      <c r="D136" s="456"/>
      <c r="E136" s="457">
        <f>E137+E140+E143</f>
        <v>0</v>
      </c>
      <c r="F136" s="420"/>
      <c r="G136" s="179"/>
    </row>
    <row r="137" spans="1:7" ht="23.25" hidden="1">
      <c r="A137" s="411" t="s">
        <v>374</v>
      </c>
      <c r="B137" s="412" t="s">
        <v>375</v>
      </c>
      <c r="C137" s="412"/>
      <c r="D137" s="412"/>
      <c r="E137" s="413">
        <f>E138</f>
        <v>0</v>
      </c>
      <c r="F137" s="420"/>
      <c r="G137" s="179"/>
    </row>
    <row r="138" spans="1:7" ht="116.25" hidden="1">
      <c r="A138" s="411" t="s">
        <v>313</v>
      </c>
      <c r="B138" s="412" t="s">
        <v>375</v>
      </c>
      <c r="C138" s="412" t="s">
        <v>314</v>
      </c>
      <c r="D138" s="412"/>
      <c r="E138" s="413">
        <f>E139</f>
        <v>0</v>
      </c>
      <c r="F138" s="420"/>
      <c r="G138" s="179"/>
    </row>
    <row r="139" spans="1:7" ht="23.25" hidden="1">
      <c r="A139" s="411" t="s">
        <v>111</v>
      </c>
      <c r="B139" s="412" t="s">
        <v>375</v>
      </c>
      <c r="C139" s="412" t="s">
        <v>314</v>
      </c>
      <c r="D139" s="412" t="s">
        <v>112</v>
      </c>
      <c r="E139" s="413"/>
      <c r="F139" s="420"/>
      <c r="G139" s="179"/>
    </row>
    <row r="140" spans="1:7" ht="46.5" hidden="1">
      <c r="A140" s="411" t="s">
        <v>341</v>
      </c>
      <c r="B140" s="412" t="s">
        <v>376</v>
      </c>
      <c r="C140" s="412"/>
      <c r="D140" s="412"/>
      <c r="E140" s="413">
        <f>E141</f>
        <v>0</v>
      </c>
      <c r="F140" s="420"/>
      <c r="G140" s="179"/>
    </row>
    <row r="141" spans="1:7" ht="47.45" hidden="1" customHeight="1" thickBot="1">
      <c r="A141" s="465" t="s">
        <v>327</v>
      </c>
      <c r="B141" s="412" t="s">
        <v>376</v>
      </c>
      <c r="C141" s="412" t="s">
        <v>316</v>
      </c>
      <c r="D141" s="412"/>
      <c r="E141" s="413">
        <f>E142</f>
        <v>0</v>
      </c>
      <c r="F141" s="461">
        <f t="shared" ref="F141:G142" si="1">F142</f>
        <v>350000</v>
      </c>
      <c r="G141" s="178">
        <f t="shared" si="1"/>
        <v>350000</v>
      </c>
    </row>
    <row r="142" spans="1:7" ht="70.150000000000006" hidden="1" customHeight="1" thickBot="1">
      <c r="A142" s="411" t="s">
        <v>111</v>
      </c>
      <c r="B142" s="412" t="s">
        <v>376</v>
      </c>
      <c r="C142" s="412" t="s">
        <v>316</v>
      </c>
      <c r="D142" s="412" t="s">
        <v>112</v>
      </c>
      <c r="E142" s="413"/>
      <c r="F142" s="461">
        <f t="shared" si="1"/>
        <v>350000</v>
      </c>
      <c r="G142" s="178">
        <f t="shared" si="1"/>
        <v>350000</v>
      </c>
    </row>
    <row r="143" spans="1:7" ht="26.45" hidden="1" customHeight="1" thickBot="1">
      <c r="A143" s="465" t="s">
        <v>328</v>
      </c>
      <c r="B143" s="412" t="s">
        <v>376</v>
      </c>
      <c r="C143" s="412" t="s">
        <v>329</v>
      </c>
      <c r="D143" s="412"/>
      <c r="E143" s="413"/>
      <c r="F143" s="420">
        <v>350000</v>
      </c>
      <c r="G143" s="179">
        <v>350000</v>
      </c>
    </row>
    <row r="144" spans="1:7" s="163" customFormat="1" ht="29.25" hidden="1" customHeight="1" thickBot="1">
      <c r="A144" s="411" t="s">
        <v>111</v>
      </c>
      <c r="B144" s="412" t="s">
        <v>376</v>
      </c>
      <c r="C144" s="412" t="s">
        <v>329</v>
      </c>
      <c r="D144" s="412" t="s">
        <v>112</v>
      </c>
      <c r="E144" s="413"/>
      <c r="F144" s="461"/>
      <c r="G144" s="178"/>
    </row>
    <row r="145" spans="1:7" s="163" customFormat="1" ht="67.5">
      <c r="A145" s="429" t="s">
        <v>433</v>
      </c>
      <c r="B145" s="456" t="s">
        <v>377</v>
      </c>
      <c r="C145" s="456"/>
      <c r="D145" s="456"/>
      <c r="E145" s="457">
        <f>E146</f>
        <v>0</v>
      </c>
      <c r="F145" s="461"/>
      <c r="G145" s="178"/>
    </row>
    <row r="146" spans="1:7" ht="90">
      <c r="A146" s="402" t="s">
        <v>578</v>
      </c>
      <c r="B146" s="412" t="s">
        <v>378</v>
      </c>
      <c r="C146" s="412"/>
      <c r="D146" s="412"/>
      <c r="E146" s="457">
        <f>E147</f>
        <v>0</v>
      </c>
      <c r="F146" s="461"/>
      <c r="G146" s="178"/>
    </row>
    <row r="147" spans="1:7" ht="46.5">
      <c r="A147" s="465" t="s">
        <v>327</v>
      </c>
      <c r="B147" s="412" t="s">
        <v>378</v>
      </c>
      <c r="C147" s="412" t="s">
        <v>316</v>
      </c>
      <c r="D147" s="412"/>
      <c r="E147" s="413">
        <f>E148</f>
        <v>0</v>
      </c>
      <c r="F147" s="420"/>
      <c r="G147" s="179"/>
    </row>
    <row r="148" spans="1:7" s="163" customFormat="1" ht="23.25">
      <c r="A148" s="411" t="s">
        <v>111</v>
      </c>
      <c r="B148" s="412" t="s">
        <v>378</v>
      </c>
      <c r="C148" s="412" t="s">
        <v>316</v>
      </c>
      <c r="D148" s="412" t="s">
        <v>112</v>
      </c>
      <c r="E148" s="413">
        <v>0</v>
      </c>
      <c r="F148" s="461">
        <f>F149</f>
        <v>1000</v>
      </c>
      <c r="G148" s="178">
        <f>G149</f>
        <v>1000</v>
      </c>
    </row>
    <row r="149" spans="1:7" s="163" customFormat="1" ht="45">
      <c r="A149" s="429" t="s">
        <v>379</v>
      </c>
      <c r="B149" s="456" t="s">
        <v>380</v>
      </c>
      <c r="C149" s="456"/>
      <c r="D149" s="456"/>
      <c r="E149" s="457">
        <f>E150+E173+E177</f>
        <v>665206</v>
      </c>
      <c r="F149" s="461">
        <v>1000</v>
      </c>
      <c r="G149" s="178">
        <v>1000</v>
      </c>
    </row>
    <row r="150" spans="1:7" ht="45">
      <c r="A150" s="466" t="s">
        <v>382</v>
      </c>
      <c r="B150" s="456" t="s">
        <v>383</v>
      </c>
      <c r="C150" s="456"/>
      <c r="D150" s="456"/>
      <c r="E150" s="457">
        <f>E151+E154+E159</f>
        <v>661206</v>
      </c>
      <c r="F150" s="420">
        <v>600</v>
      </c>
      <c r="G150" s="179">
        <v>600</v>
      </c>
    </row>
    <row r="151" spans="1:7" ht="23.25">
      <c r="A151" s="426" t="s">
        <v>446</v>
      </c>
      <c r="B151" s="412" t="s">
        <v>384</v>
      </c>
      <c r="C151" s="412"/>
      <c r="D151" s="412"/>
      <c r="E151" s="413">
        <f>E152</f>
        <v>658206</v>
      </c>
      <c r="F151" s="420">
        <v>600</v>
      </c>
      <c r="G151" s="179">
        <v>600</v>
      </c>
    </row>
    <row r="152" spans="1:7" ht="116.25">
      <c r="A152" s="411" t="s">
        <v>313</v>
      </c>
      <c r="B152" s="412" t="s">
        <v>384</v>
      </c>
      <c r="C152" s="412" t="s">
        <v>314</v>
      </c>
      <c r="D152" s="412"/>
      <c r="E152" s="413">
        <f>E153</f>
        <v>658206</v>
      </c>
      <c r="F152" s="461" t="e">
        <f>F12+F19+F25+F31+F60+F84+F119+F122+F128+F141+F146+F148+#REF!+#REF!+#REF!+F59+F58+#REF!+F144</f>
        <v>#REF!</v>
      </c>
      <c r="G152" s="181" t="e">
        <f>G12+G19+G25+G31+G60+G84+G119+G122+G128+G141+G146+G148+#REF!+#REF!+#REF!+G59+G58+#REF!+G144</f>
        <v>#REF!</v>
      </c>
    </row>
    <row r="153" spans="1:7" ht="23.25">
      <c r="A153" s="411" t="s">
        <v>108</v>
      </c>
      <c r="B153" s="412" t="s">
        <v>384</v>
      </c>
      <c r="C153" s="412" t="s">
        <v>314</v>
      </c>
      <c r="D153" s="412" t="s">
        <v>109</v>
      </c>
      <c r="E153" s="413">
        <v>658206</v>
      </c>
      <c r="G153" s="130"/>
    </row>
    <row r="154" spans="1:7" ht="69.75">
      <c r="A154" s="422" t="s">
        <v>583</v>
      </c>
      <c r="B154" s="412" t="s">
        <v>385</v>
      </c>
      <c r="C154" s="412"/>
      <c r="D154" s="412"/>
      <c r="E154" s="413">
        <f>E155+E157</f>
        <v>3000</v>
      </c>
      <c r="G154" s="1" t="s">
        <v>182</v>
      </c>
    </row>
    <row r="155" spans="1:7" ht="46.5">
      <c r="A155" s="465" t="s">
        <v>327</v>
      </c>
      <c r="B155" s="412" t="s">
        <v>385</v>
      </c>
      <c r="C155" s="412" t="s">
        <v>316</v>
      </c>
      <c r="D155" s="412"/>
      <c r="E155" s="413">
        <f>E156</f>
        <v>2000</v>
      </c>
    </row>
    <row r="156" spans="1:7" ht="23.25">
      <c r="A156" s="411" t="s">
        <v>108</v>
      </c>
      <c r="B156" s="412" t="s">
        <v>385</v>
      </c>
      <c r="C156" s="412" t="s">
        <v>316</v>
      </c>
      <c r="D156" s="412" t="s">
        <v>109</v>
      </c>
      <c r="E156" s="413">
        <v>2000</v>
      </c>
    </row>
    <row r="157" spans="1:7" ht="23.25">
      <c r="A157" s="465" t="s">
        <v>328</v>
      </c>
      <c r="B157" s="412" t="s">
        <v>448</v>
      </c>
      <c r="C157" s="412" t="s">
        <v>329</v>
      </c>
      <c r="D157" s="412"/>
      <c r="E157" s="413">
        <f>E158</f>
        <v>1000</v>
      </c>
    </row>
    <row r="158" spans="1:7" ht="23.25">
      <c r="A158" s="411" t="s">
        <v>108</v>
      </c>
      <c r="B158" s="412" t="s">
        <v>448</v>
      </c>
      <c r="C158" s="412" t="s">
        <v>329</v>
      </c>
      <c r="D158" s="412" t="s">
        <v>109</v>
      </c>
      <c r="E158" s="413">
        <v>1000</v>
      </c>
    </row>
    <row r="159" spans="1:7" ht="93">
      <c r="A159" s="405" t="s">
        <v>578</v>
      </c>
      <c r="B159" s="412" t="s">
        <v>386</v>
      </c>
      <c r="C159" s="412"/>
      <c r="D159" s="412"/>
      <c r="E159" s="413">
        <f>E160</f>
        <v>0</v>
      </c>
    </row>
    <row r="160" spans="1:7" ht="46.5">
      <c r="A160" s="465" t="s">
        <v>327</v>
      </c>
      <c r="B160" s="412" t="s">
        <v>386</v>
      </c>
      <c r="C160" s="412" t="s">
        <v>316</v>
      </c>
      <c r="D160" s="412"/>
      <c r="E160" s="413">
        <f>E161</f>
        <v>0</v>
      </c>
    </row>
    <row r="161" spans="1:7" ht="23.25">
      <c r="A161" s="411" t="s">
        <v>108</v>
      </c>
      <c r="B161" s="412" t="s">
        <v>386</v>
      </c>
      <c r="C161" s="412" t="s">
        <v>316</v>
      </c>
      <c r="D161" s="412" t="s">
        <v>109</v>
      </c>
      <c r="E161" s="413">
        <v>0</v>
      </c>
    </row>
    <row r="162" spans="1:7" ht="67.5" hidden="1">
      <c r="A162" s="429" t="s">
        <v>387</v>
      </c>
      <c r="B162" s="456" t="s">
        <v>388</v>
      </c>
      <c r="C162" s="456"/>
      <c r="D162" s="456"/>
      <c r="E162" s="457">
        <f>E163+E166</f>
        <v>0</v>
      </c>
    </row>
    <row r="163" spans="1:7" ht="23.25" hidden="1">
      <c r="A163" s="411" t="s">
        <v>374</v>
      </c>
      <c r="B163" s="412" t="s">
        <v>389</v>
      </c>
      <c r="C163" s="412"/>
      <c r="D163" s="412"/>
      <c r="E163" s="413">
        <f>E164</f>
        <v>0</v>
      </c>
    </row>
    <row r="164" spans="1:7" ht="116.25" hidden="1">
      <c r="A164" s="411" t="s">
        <v>313</v>
      </c>
      <c r="B164" s="412" t="s">
        <v>389</v>
      </c>
      <c r="C164" s="412" t="s">
        <v>314</v>
      </c>
      <c r="D164" s="412"/>
      <c r="E164" s="413">
        <f>E165</f>
        <v>0</v>
      </c>
    </row>
    <row r="165" spans="1:7" ht="23.25" hidden="1">
      <c r="A165" s="411" t="s">
        <v>390</v>
      </c>
      <c r="B165" s="412" t="s">
        <v>389</v>
      </c>
      <c r="C165" s="412" t="s">
        <v>314</v>
      </c>
      <c r="D165" s="412" t="s">
        <v>391</v>
      </c>
      <c r="E165" s="413"/>
    </row>
    <row r="166" spans="1:7" ht="46.5" hidden="1">
      <c r="A166" s="411" t="s">
        <v>341</v>
      </c>
      <c r="B166" s="412" t="s">
        <v>392</v>
      </c>
      <c r="C166" s="412"/>
      <c r="D166" s="412"/>
      <c r="E166" s="413">
        <f>E167</f>
        <v>0</v>
      </c>
    </row>
    <row r="167" spans="1:7" ht="46.5" hidden="1">
      <c r="A167" s="465" t="s">
        <v>327</v>
      </c>
      <c r="B167" s="412" t="s">
        <v>392</v>
      </c>
      <c r="C167" s="412" t="s">
        <v>316</v>
      </c>
      <c r="D167" s="412"/>
      <c r="E167" s="413">
        <f>E168</f>
        <v>0</v>
      </c>
    </row>
    <row r="168" spans="1:7" ht="23.25" hidden="1">
      <c r="A168" s="411" t="s">
        <v>390</v>
      </c>
      <c r="B168" s="412" t="s">
        <v>392</v>
      </c>
      <c r="C168" s="412" t="s">
        <v>316</v>
      </c>
      <c r="D168" s="412" t="s">
        <v>391</v>
      </c>
      <c r="E168" s="413"/>
    </row>
    <row r="169" spans="1:7" ht="45" hidden="1">
      <c r="A169" s="466" t="s">
        <v>393</v>
      </c>
      <c r="B169" s="456" t="s">
        <v>394</v>
      </c>
      <c r="C169" s="456"/>
      <c r="D169" s="456"/>
      <c r="E169" s="457">
        <f>E171</f>
        <v>0</v>
      </c>
    </row>
    <row r="170" spans="1:7" ht="90" hidden="1">
      <c r="A170" s="402" t="s">
        <v>334</v>
      </c>
      <c r="B170" s="456" t="s">
        <v>395</v>
      </c>
      <c r="C170" s="456"/>
      <c r="D170" s="456"/>
      <c r="E170" s="457">
        <f>E171</f>
        <v>0</v>
      </c>
    </row>
    <row r="171" spans="1:7" ht="46.5" hidden="1">
      <c r="A171" s="465" t="s">
        <v>327</v>
      </c>
      <c r="B171" s="412" t="s">
        <v>395</v>
      </c>
      <c r="C171" s="412" t="s">
        <v>316</v>
      </c>
      <c r="D171" s="412"/>
      <c r="E171" s="413">
        <f>E172</f>
        <v>0</v>
      </c>
    </row>
    <row r="172" spans="1:7" ht="23.25" hidden="1">
      <c r="A172" s="411" t="s">
        <v>396</v>
      </c>
      <c r="B172" s="412" t="s">
        <v>395</v>
      </c>
      <c r="C172" s="412" t="s">
        <v>316</v>
      </c>
      <c r="D172" s="412" t="s">
        <v>397</v>
      </c>
      <c r="E172" s="413"/>
    </row>
    <row r="173" spans="1:7" ht="44.25" customHeight="1">
      <c r="A173" s="423" t="s">
        <v>452</v>
      </c>
      <c r="B173" s="456" t="s">
        <v>450</v>
      </c>
      <c r="C173" s="456"/>
      <c r="D173" s="456"/>
      <c r="E173" s="457">
        <f>E174</f>
        <v>3000</v>
      </c>
      <c r="F173" s="420"/>
      <c r="G173" s="179"/>
    </row>
    <row r="174" spans="1:7" ht="90">
      <c r="A174" s="402" t="s">
        <v>578</v>
      </c>
      <c r="B174" s="456" t="s">
        <v>451</v>
      </c>
      <c r="C174" s="456"/>
      <c r="D174" s="456"/>
      <c r="E174" s="457">
        <f>E175</f>
        <v>3000</v>
      </c>
      <c r="F174" s="461"/>
      <c r="G174" s="178"/>
    </row>
    <row r="175" spans="1:7" s="163" customFormat="1" ht="46.5">
      <c r="A175" s="465" t="s">
        <v>327</v>
      </c>
      <c r="B175" s="412" t="s">
        <v>451</v>
      </c>
      <c r="C175" s="412" t="s">
        <v>316</v>
      </c>
      <c r="D175" s="412"/>
      <c r="E175" s="413">
        <f>E176</f>
        <v>3000</v>
      </c>
      <c r="F175" s="461" t="e">
        <f>#REF!</f>
        <v>#REF!</v>
      </c>
      <c r="G175" s="178" t="e">
        <f>#REF!</f>
        <v>#REF!</v>
      </c>
    </row>
    <row r="176" spans="1:7" s="110" customFormat="1" ht="46.5">
      <c r="A176" s="411" t="s">
        <v>584</v>
      </c>
      <c r="B176" s="412" t="s">
        <v>451</v>
      </c>
      <c r="C176" s="412" t="s">
        <v>316</v>
      </c>
      <c r="D176" s="412" t="s">
        <v>266</v>
      </c>
      <c r="E176" s="413">
        <v>3000</v>
      </c>
      <c r="F176" s="462">
        <f>F180</f>
        <v>0</v>
      </c>
      <c r="G176" s="183">
        <f>G180</f>
        <v>0</v>
      </c>
    </row>
    <row r="177" spans="1:7" s="110" customFormat="1" ht="48" customHeight="1">
      <c r="A177" s="516" t="s">
        <v>585</v>
      </c>
      <c r="B177" s="456" t="s">
        <v>394</v>
      </c>
      <c r="C177" s="456"/>
      <c r="D177" s="456"/>
      <c r="E177" s="457">
        <f>E178</f>
        <v>1000</v>
      </c>
      <c r="F177" s="514"/>
      <c r="G177" s="515"/>
    </row>
    <row r="178" spans="1:7" s="110" customFormat="1" ht="90">
      <c r="A178" s="402" t="s">
        <v>578</v>
      </c>
      <c r="B178" s="412" t="s">
        <v>395</v>
      </c>
      <c r="C178" s="412" t="s">
        <v>316</v>
      </c>
      <c r="D178" s="412"/>
      <c r="E178" s="413">
        <f>E179</f>
        <v>1000</v>
      </c>
      <c r="F178" s="514"/>
      <c r="G178" s="515"/>
    </row>
    <row r="179" spans="1:7" s="110" customFormat="1" ht="46.5">
      <c r="A179" s="465" t="s">
        <v>327</v>
      </c>
      <c r="B179" s="412" t="s">
        <v>586</v>
      </c>
      <c r="C179" s="412" t="s">
        <v>316</v>
      </c>
      <c r="D179" s="412" t="s">
        <v>397</v>
      </c>
      <c r="E179" s="413">
        <v>1000</v>
      </c>
      <c r="F179" s="514"/>
      <c r="G179" s="515"/>
    </row>
    <row r="180" spans="1:7" ht="72.75" customHeight="1">
      <c r="A180" s="410" t="s">
        <v>398</v>
      </c>
      <c r="B180" s="414" t="s">
        <v>318</v>
      </c>
      <c r="C180" s="414" t="s">
        <v>399</v>
      </c>
      <c r="D180" s="414" t="s">
        <v>400</v>
      </c>
      <c r="E180" s="404">
        <f>E181+E186</f>
        <v>959031</v>
      </c>
    </row>
    <row r="181" spans="1:7" ht="22.5">
      <c r="A181" s="410" t="s">
        <v>401</v>
      </c>
      <c r="B181" s="414" t="s">
        <v>318</v>
      </c>
      <c r="C181" s="414"/>
      <c r="D181" s="414"/>
      <c r="E181" s="404">
        <f>E182</f>
        <v>700</v>
      </c>
    </row>
    <row r="182" spans="1:7" ht="67.5">
      <c r="A182" s="402" t="s">
        <v>402</v>
      </c>
      <c r="B182" s="414" t="s">
        <v>403</v>
      </c>
      <c r="C182" s="414"/>
      <c r="D182" s="414"/>
      <c r="E182" s="404">
        <f>E183</f>
        <v>700</v>
      </c>
    </row>
    <row r="183" spans="1:7" ht="180">
      <c r="A183" s="469" t="s">
        <v>404</v>
      </c>
      <c r="B183" s="414" t="s">
        <v>228</v>
      </c>
      <c r="C183" s="414"/>
      <c r="D183" s="414"/>
      <c r="E183" s="404">
        <f>E184</f>
        <v>700</v>
      </c>
    </row>
    <row r="184" spans="1:7" ht="46.5">
      <c r="A184" s="405" t="s">
        <v>309</v>
      </c>
      <c r="B184" s="415" t="s">
        <v>228</v>
      </c>
      <c r="C184" s="415" t="s">
        <v>316</v>
      </c>
      <c r="D184" s="415"/>
      <c r="E184" s="407">
        <f>E185</f>
        <v>700</v>
      </c>
    </row>
    <row r="185" spans="1:7" ht="23.25">
      <c r="A185" s="405" t="s">
        <v>202</v>
      </c>
      <c r="B185" s="415" t="s">
        <v>228</v>
      </c>
      <c r="C185" s="415" t="s">
        <v>316</v>
      </c>
      <c r="D185" s="415" t="s">
        <v>199</v>
      </c>
      <c r="E185" s="407">
        <v>700</v>
      </c>
    </row>
    <row r="186" spans="1:7" ht="22.5">
      <c r="A186" s="402" t="s">
        <v>405</v>
      </c>
      <c r="B186" s="414" t="s">
        <v>406</v>
      </c>
      <c r="C186" s="414"/>
      <c r="D186" s="414"/>
      <c r="E186" s="404">
        <f>E187+E194+E198</f>
        <v>958331</v>
      </c>
    </row>
    <row r="187" spans="1:7" ht="45">
      <c r="A187" s="429" t="s">
        <v>407</v>
      </c>
      <c r="B187" s="470" t="s">
        <v>408</v>
      </c>
      <c r="C187" s="470"/>
      <c r="D187" s="470"/>
      <c r="E187" s="471">
        <f>E188+E191</f>
        <v>731531</v>
      </c>
    </row>
    <row r="188" spans="1:7" ht="45">
      <c r="A188" s="402" t="s">
        <v>409</v>
      </c>
      <c r="B188" s="470" t="s">
        <v>410</v>
      </c>
      <c r="C188" s="470"/>
      <c r="D188" s="470"/>
      <c r="E188" s="471">
        <f>E189</f>
        <v>31031</v>
      </c>
    </row>
    <row r="189" spans="1:7" ht="23.25">
      <c r="A189" s="405" t="s">
        <v>411</v>
      </c>
      <c r="B189" s="472" t="s">
        <v>410</v>
      </c>
      <c r="C189" s="472" t="s">
        <v>412</v>
      </c>
      <c r="D189" s="472"/>
      <c r="E189" s="473">
        <f>E190</f>
        <v>31031</v>
      </c>
    </row>
    <row r="190" spans="1:7" ht="46.5">
      <c r="A190" s="416" t="s">
        <v>413</v>
      </c>
      <c r="B190" s="472" t="s">
        <v>410</v>
      </c>
      <c r="C190" s="472" t="s">
        <v>412</v>
      </c>
      <c r="D190" s="472" t="s">
        <v>89</v>
      </c>
      <c r="E190" s="473">
        <v>31031</v>
      </c>
    </row>
    <row r="191" spans="1:7" ht="45">
      <c r="A191" s="474" t="s">
        <v>414</v>
      </c>
      <c r="B191" s="470" t="s">
        <v>415</v>
      </c>
      <c r="C191" s="470"/>
      <c r="D191" s="470"/>
      <c r="E191" s="471">
        <f>E192</f>
        <v>700500</v>
      </c>
    </row>
    <row r="192" spans="1:7" ht="23.25">
      <c r="A192" s="405" t="s">
        <v>411</v>
      </c>
      <c r="B192" s="472" t="s">
        <v>415</v>
      </c>
      <c r="C192" s="472" t="s">
        <v>412</v>
      </c>
      <c r="D192" s="472"/>
      <c r="E192" s="473">
        <f>E193</f>
        <v>700500</v>
      </c>
    </row>
    <row r="193" spans="1:5" ht="45">
      <c r="A193" s="474" t="s">
        <v>413</v>
      </c>
      <c r="B193" s="472" t="s">
        <v>415</v>
      </c>
      <c r="C193" s="472" t="s">
        <v>412</v>
      </c>
      <c r="D193" s="472" t="s">
        <v>89</v>
      </c>
      <c r="E193" s="473">
        <v>700500</v>
      </c>
    </row>
    <row r="194" spans="1:5" ht="22.5">
      <c r="A194" s="466" t="s">
        <v>90</v>
      </c>
      <c r="B194" s="456" t="s">
        <v>416</v>
      </c>
      <c r="C194" s="456"/>
      <c r="D194" s="456"/>
      <c r="E194" s="457">
        <f>E195</f>
        <v>1000</v>
      </c>
    </row>
    <row r="195" spans="1:5" ht="45">
      <c r="A195" s="466" t="s">
        <v>761</v>
      </c>
      <c r="B195" s="456" t="s">
        <v>527</v>
      </c>
      <c r="C195" s="456"/>
      <c r="D195" s="456"/>
      <c r="E195" s="457">
        <f>E196</f>
        <v>1000</v>
      </c>
    </row>
    <row r="196" spans="1:5" ht="23.25">
      <c r="A196" s="405" t="s">
        <v>417</v>
      </c>
      <c r="B196" s="412" t="s">
        <v>527</v>
      </c>
      <c r="C196" s="412" t="s">
        <v>329</v>
      </c>
      <c r="D196" s="412"/>
      <c r="E196" s="413">
        <f>E197</f>
        <v>1000</v>
      </c>
    </row>
    <row r="197" spans="1:5" ht="23.25">
      <c r="A197" s="417" t="s">
        <v>418</v>
      </c>
      <c r="B197" s="412" t="s">
        <v>527</v>
      </c>
      <c r="C197" s="412" t="s">
        <v>329</v>
      </c>
      <c r="D197" s="412" t="s">
        <v>91</v>
      </c>
      <c r="E197" s="413">
        <v>1000</v>
      </c>
    </row>
    <row r="198" spans="1:5" ht="22.5">
      <c r="A198" s="474" t="s">
        <v>742</v>
      </c>
      <c r="B198" s="470" t="s">
        <v>744</v>
      </c>
      <c r="C198" s="470"/>
      <c r="D198" s="470"/>
      <c r="E198" s="471">
        <f>E199</f>
        <v>225800</v>
      </c>
    </row>
    <row r="199" spans="1:5" ht="23.25">
      <c r="A199" s="416" t="s">
        <v>743</v>
      </c>
      <c r="B199" s="472" t="s">
        <v>744</v>
      </c>
      <c r="C199" s="472" t="s">
        <v>329</v>
      </c>
      <c r="D199" s="472"/>
      <c r="E199" s="473">
        <v>225800</v>
      </c>
    </row>
    <row r="200" spans="1:5" ht="23.25">
      <c r="A200" s="416" t="s">
        <v>197</v>
      </c>
      <c r="B200" s="472" t="s">
        <v>744</v>
      </c>
      <c r="C200" s="472" t="s">
        <v>329</v>
      </c>
      <c r="D200" s="472" t="s">
        <v>194</v>
      </c>
      <c r="E200" s="473">
        <v>330000</v>
      </c>
    </row>
    <row r="201" spans="1:5" ht="22.5">
      <c r="A201" s="427" t="s">
        <v>456</v>
      </c>
      <c r="B201" s="427"/>
      <c r="C201" s="427"/>
      <c r="D201" s="427"/>
      <c r="E201" s="430">
        <f>E14+E29+E180</f>
        <v>7445399.2399999993</v>
      </c>
    </row>
    <row r="204" spans="1:5" ht="55.5" customHeight="1">
      <c r="A204" s="511" t="s">
        <v>579</v>
      </c>
      <c r="E204" s="428" t="s">
        <v>580</v>
      </c>
    </row>
  </sheetData>
  <mergeCells count="8">
    <mergeCell ref="A6:G6"/>
    <mergeCell ref="A7:G7"/>
    <mergeCell ref="A8:G8"/>
    <mergeCell ref="A4:E4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13</vt:i4>
      </vt:variant>
    </vt:vector>
  </HeadingPairs>
  <TitlesOfParts>
    <vt:vector size="31" baseType="lpstr">
      <vt:lpstr>приложение 1 </vt:lpstr>
      <vt:lpstr>приложение 2</vt:lpstr>
      <vt:lpstr>приложение 3 2015-2016</vt:lpstr>
      <vt:lpstr>приложение 3</vt:lpstr>
      <vt:lpstr>приложение 4</vt:lpstr>
      <vt:lpstr>5</vt:lpstr>
      <vt:lpstr>Приложение 6</vt:lpstr>
      <vt:lpstr>Приложение 8 2014-2016</vt:lpstr>
      <vt:lpstr>Приложение 7 </vt:lpstr>
      <vt:lpstr>Приложение 10</vt:lpstr>
      <vt:lpstr>Приложение11</vt:lpstr>
      <vt:lpstr>приложение 13</vt:lpstr>
      <vt:lpstr>Приложение9</vt:lpstr>
      <vt:lpstr>Приложение 12</vt:lpstr>
      <vt:lpstr>Лист1</vt:lpstr>
      <vt:lpstr>Приложение8</vt:lpstr>
      <vt:lpstr>Приложение10</vt:lpstr>
      <vt:lpstr>Лист2</vt:lpstr>
      <vt:lpstr>'приложение 1 '!Область_печати</vt:lpstr>
      <vt:lpstr>'Приложение 10'!Область_печати</vt:lpstr>
      <vt:lpstr>'Приложение 12'!Область_печати</vt:lpstr>
      <vt:lpstr>'приложение 13'!Область_печати</vt:lpstr>
      <vt:lpstr>'приложение 2'!Область_печати</vt:lpstr>
      <vt:lpstr>'приложение 3'!Область_печати</vt:lpstr>
      <vt:lpstr>'приложение 3 2015-2016'!Область_печати</vt:lpstr>
      <vt:lpstr>'приложение 4'!Область_печати</vt:lpstr>
      <vt:lpstr>'Приложение 6'!Область_печати</vt:lpstr>
      <vt:lpstr>'Приложение 7 '!Область_печати</vt:lpstr>
      <vt:lpstr>Приложение11!Область_печати</vt:lpstr>
      <vt:lpstr>Приложение8!Область_печати</vt:lpstr>
      <vt:lpstr>Приложение9!Область_печати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2022-02-17T04:23:53Z</dcterms:modified>
</cp:coreProperties>
</file>